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8_{17857C99-8EC8-43E8-87BA-B2E8037DD96A}" xr6:coauthVersionLast="47" xr6:coauthVersionMax="47" xr10:uidLastSave="{00000000-0000-0000-0000-000000000000}"/>
  <bookViews>
    <workbookView xWindow="-120" yWindow="-120" windowWidth="29040" windowHeight="15990" xr2:uid="{713F41FB-D7B0-4304-86CA-E32D7D19D30C}"/>
  </bookViews>
  <sheets>
    <sheet name="Areas (m²)-Preencher" sheetId="3" r:id="rId1"/>
    <sheet name="Parâmetros" sheetId="4" state="hidden" r:id="rId2"/>
  </sheets>
  <definedNames>
    <definedName name="_xlnm.Print_Titles" localSheetId="0">'Areas (m²)-Preencher'!$1:$1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1" i="3" l="1"/>
  <c r="J91" i="3"/>
  <c r="D70" i="3"/>
  <c r="J70" i="3" s="1"/>
  <c r="K70" i="3" s="1"/>
  <c r="D57" i="3"/>
  <c r="D56" i="3"/>
  <c r="J56" i="3" s="1"/>
  <c r="K56" i="3" s="1"/>
  <c r="D55" i="3"/>
  <c r="J55" i="3" s="1"/>
  <c r="K55" i="3" s="1"/>
  <c r="D54" i="3"/>
  <c r="J54" i="3" s="1"/>
  <c r="K54" i="3" s="1"/>
  <c r="D53" i="3"/>
  <c r="J53" i="3" s="1"/>
  <c r="K53" i="3" s="1"/>
  <c r="D52" i="3"/>
  <c r="J52" i="3" s="1"/>
  <c r="K52" i="3" s="1"/>
  <c r="D84" i="3"/>
  <c r="D83" i="3"/>
  <c r="D105" i="3"/>
  <c r="J105" i="3" s="1"/>
  <c r="K105" i="3" s="1"/>
  <c r="D104" i="3"/>
  <c r="J104" i="3" s="1"/>
  <c r="K104" i="3" s="1"/>
  <c r="K57" i="3"/>
  <c r="K63" i="3"/>
  <c r="J57" i="3"/>
  <c r="J63" i="3"/>
  <c r="J64" i="3"/>
  <c r="D63" i="3"/>
  <c r="D58" i="3"/>
  <c r="J58" i="3" s="1"/>
  <c r="K58" i="3" s="1"/>
  <c r="D59" i="3"/>
  <c r="J59" i="3" s="1"/>
  <c r="K59" i="3" s="1"/>
  <c r="D60" i="3"/>
  <c r="J60" i="3" s="1"/>
  <c r="K60" i="3" s="1"/>
  <c r="D61" i="3"/>
  <c r="J61" i="3" s="1"/>
  <c r="K61" i="3" s="1"/>
  <c r="C162" i="3"/>
  <c r="A162" i="3"/>
  <c r="C155" i="3"/>
  <c r="C154" i="3"/>
  <c r="C153" i="3"/>
  <c r="A155" i="3"/>
  <c r="A154" i="3"/>
  <c r="A153" i="3"/>
  <c r="C146" i="3"/>
  <c r="C145" i="3"/>
  <c r="C144" i="3"/>
  <c r="C143" i="3"/>
  <c r="A146" i="3"/>
  <c r="A145" i="3"/>
  <c r="A144" i="3"/>
  <c r="A143" i="3"/>
  <c r="C136" i="3"/>
  <c r="C135" i="3"/>
  <c r="C134" i="3"/>
  <c r="C133" i="3"/>
  <c r="C132" i="3"/>
  <c r="C131" i="3"/>
  <c r="D10" i="3"/>
  <c r="J10" i="3" s="1"/>
  <c r="K10" i="3" s="1"/>
  <c r="D11" i="3"/>
  <c r="J11" i="3" s="1"/>
  <c r="K11" i="3" s="1"/>
  <c r="A135" i="3"/>
  <c r="A136" i="3"/>
  <c r="A132" i="3"/>
  <c r="A133" i="3"/>
  <c r="A134" i="3"/>
  <c r="A131" i="3"/>
  <c r="D120" i="3"/>
  <c r="J120" i="3" s="1"/>
  <c r="K120" i="3" s="1"/>
  <c r="D119" i="3"/>
  <c r="J119" i="3" s="1"/>
  <c r="K119" i="3" s="1"/>
  <c r="D118" i="3"/>
  <c r="J118" i="3" s="1"/>
  <c r="K118" i="3" s="1"/>
  <c r="D117" i="3"/>
  <c r="J117" i="3" s="1"/>
  <c r="K117" i="3" s="1"/>
  <c r="D116" i="3"/>
  <c r="J116" i="3" s="1"/>
  <c r="K116" i="3" s="1"/>
  <c r="D115" i="3"/>
  <c r="J115" i="3" s="1"/>
  <c r="K115" i="3" s="1"/>
  <c r="D114" i="3"/>
  <c r="J114" i="3" s="1"/>
  <c r="K114" i="3" s="1"/>
  <c r="D113" i="3"/>
  <c r="J113" i="3" s="1"/>
  <c r="K113" i="3" s="1"/>
  <c r="D112" i="3"/>
  <c r="D111" i="3"/>
  <c r="J111" i="3" s="1"/>
  <c r="K111" i="3" s="1"/>
  <c r="D110" i="3"/>
  <c r="J110" i="3" s="1"/>
  <c r="K110" i="3" s="1"/>
  <c r="D109" i="3"/>
  <c r="J109" i="3" s="1"/>
  <c r="K109" i="3" s="1"/>
  <c r="D108" i="3"/>
  <c r="J108" i="3" s="1"/>
  <c r="K108" i="3" s="1"/>
  <c r="D107" i="3"/>
  <c r="J107" i="3" s="1"/>
  <c r="K107" i="3" s="1"/>
  <c r="D106" i="3"/>
  <c r="J106" i="3" s="1"/>
  <c r="K106" i="3" s="1"/>
  <c r="D72" i="3"/>
  <c r="J72" i="3" s="1"/>
  <c r="K72" i="3" s="1"/>
  <c r="D99" i="3"/>
  <c r="J99" i="3" s="1"/>
  <c r="K99" i="3" s="1"/>
  <c r="D92" i="3"/>
  <c r="J92" i="3" s="1"/>
  <c r="K92" i="3" s="1"/>
  <c r="D85" i="3"/>
  <c r="J85" i="3" s="1"/>
  <c r="K85" i="3" s="1"/>
  <c r="D103" i="3"/>
  <c r="J103" i="3" s="1"/>
  <c r="K103" i="3" s="1"/>
  <c r="D102" i="3"/>
  <c r="J102" i="3" s="1"/>
  <c r="K102" i="3" s="1"/>
  <c r="D101" i="3"/>
  <c r="J101" i="3" s="1"/>
  <c r="K101" i="3" s="1"/>
  <c r="D100" i="3"/>
  <c r="J100" i="3" s="1"/>
  <c r="K100" i="3" s="1"/>
  <c r="D98" i="3"/>
  <c r="J98" i="3" s="1"/>
  <c r="K98" i="3" s="1"/>
  <c r="D97" i="3"/>
  <c r="J97" i="3" s="1"/>
  <c r="K97" i="3" s="1"/>
  <c r="D96" i="3"/>
  <c r="J96" i="3" s="1"/>
  <c r="K96" i="3" s="1"/>
  <c r="D95" i="3"/>
  <c r="J95" i="3" s="1"/>
  <c r="K95" i="3" s="1"/>
  <c r="D94" i="3"/>
  <c r="J94" i="3" s="1"/>
  <c r="K94" i="3" s="1"/>
  <c r="D93" i="3"/>
  <c r="J93" i="3" s="1"/>
  <c r="K93" i="3" s="1"/>
  <c r="D91" i="3"/>
  <c r="D90" i="3"/>
  <c r="J90" i="3" s="1"/>
  <c r="K90" i="3" s="1"/>
  <c r="D89" i="3"/>
  <c r="J89" i="3" s="1"/>
  <c r="K89" i="3" s="1"/>
  <c r="D88" i="3"/>
  <c r="J88" i="3" s="1"/>
  <c r="K88" i="3" s="1"/>
  <c r="D87" i="3"/>
  <c r="J87" i="3" s="1"/>
  <c r="K87" i="3" s="1"/>
  <c r="D86" i="3"/>
  <c r="J86" i="3" s="1"/>
  <c r="K86" i="3" s="1"/>
  <c r="J84" i="3"/>
  <c r="K84" i="3" s="1"/>
  <c r="J83" i="3"/>
  <c r="K83" i="3" s="1"/>
  <c r="D82" i="3"/>
  <c r="J82" i="3" s="1"/>
  <c r="K82" i="3" s="1"/>
  <c r="D81" i="3"/>
  <c r="J81" i="3" s="1"/>
  <c r="K81" i="3" s="1"/>
  <c r="D80" i="3"/>
  <c r="J80" i="3" s="1"/>
  <c r="K80" i="3" s="1"/>
  <c r="D79" i="3"/>
  <c r="J79" i="3" s="1"/>
  <c r="K79" i="3" s="1"/>
  <c r="D78" i="3"/>
  <c r="J78" i="3" s="1"/>
  <c r="K78" i="3" s="1"/>
  <c r="D77" i="3"/>
  <c r="J77" i="3" s="1"/>
  <c r="K77" i="3" s="1"/>
  <c r="D76" i="3"/>
  <c r="J76" i="3" s="1"/>
  <c r="K76" i="3" s="1"/>
  <c r="D75" i="3"/>
  <c r="J75" i="3" s="1"/>
  <c r="K75" i="3" s="1"/>
  <c r="D74" i="3"/>
  <c r="J74" i="3" s="1"/>
  <c r="K74" i="3" s="1"/>
  <c r="D73" i="3"/>
  <c r="J73" i="3" s="1"/>
  <c r="K73" i="3" s="1"/>
  <c r="D71" i="3"/>
  <c r="J71" i="3" s="1"/>
  <c r="K71" i="3" s="1"/>
  <c r="D69" i="3"/>
  <c r="J69" i="3" s="1"/>
  <c r="K69" i="3" s="1"/>
  <c r="D68" i="3"/>
  <c r="J68" i="3" s="1"/>
  <c r="K68" i="3" s="1"/>
  <c r="D67" i="3"/>
  <c r="J67" i="3" s="1"/>
  <c r="K67" i="3" s="1"/>
  <c r="D66" i="3"/>
  <c r="J66" i="3" s="1"/>
  <c r="K66" i="3" s="1"/>
  <c r="D65" i="3"/>
  <c r="D64" i="3"/>
  <c r="D62" i="3"/>
  <c r="J62" i="3" s="1"/>
  <c r="K62" i="3" s="1"/>
  <c r="D51" i="3"/>
  <c r="J51" i="3" s="1"/>
  <c r="K51" i="3" s="1"/>
  <c r="D50" i="3"/>
  <c r="J50" i="3" s="1"/>
  <c r="K50" i="3" s="1"/>
  <c r="D49" i="3"/>
  <c r="J49" i="3" s="1"/>
  <c r="K49" i="3" s="1"/>
  <c r="D48" i="3"/>
  <c r="J48" i="3" s="1"/>
  <c r="K48" i="3" s="1"/>
  <c r="D47" i="3"/>
  <c r="J47" i="3" s="1"/>
  <c r="K47" i="3" s="1"/>
  <c r="D46" i="3"/>
  <c r="J46" i="3" s="1"/>
  <c r="K46" i="3" s="1"/>
  <c r="D45" i="3"/>
  <c r="J45" i="3" s="1"/>
  <c r="K45" i="3" s="1"/>
  <c r="D44" i="3"/>
  <c r="J44" i="3" s="1"/>
  <c r="K44" i="3" s="1"/>
  <c r="D43" i="3"/>
  <c r="J43" i="3" s="1"/>
  <c r="K43" i="3" s="1"/>
  <c r="D42" i="3"/>
  <c r="J42" i="3" s="1"/>
  <c r="K42" i="3" s="1"/>
  <c r="D41" i="3"/>
  <c r="J41" i="3" s="1"/>
  <c r="K41" i="3" s="1"/>
  <c r="D40" i="3"/>
  <c r="J40" i="3" s="1"/>
  <c r="K40" i="3" s="1"/>
  <c r="D39" i="3"/>
  <c r="J39" i="3" s="1"/>
  <c r="K39" i="3" s="1"/>
  <c r="D38" i="3"/>
  <c r="J38" i="3" s="1"/>
  <c r="K38" i="3" s="1"/>
  <c r="D37" i="3"/>
  <c r="J37" i="3" s="1"/>
  <c r="K37" i="3" s="1"/>
  <c r="D36" i="3"/>
  <c r="J36" i="3" s="1"/>
  <c r="K36" i="3" s="1"/>
  <c r="D35" i="3"/>
  <c r="J35" i="3" s="1"/>
  <c r="K35" i="3" s="1"/>
  <c r="D34" i="3"/>
  <c r="J34" i="3" s="1"/>
  <c r="K34" i="3" s="1"/>
  <c r="D33" i="3"/>
  <c r="J33" i="3" s="1"/>
  <c r="K33" i="3" s="1"/>
  <c r="D32" i="3"/>
  <c r="J32" i="3" s="1"/>
  <c r="K32" i="3" s="1"/>
  <c r="D31" i="3"/>
  <c r="J31" i="3" s="1"/>
  <c r="K31" i="3" s="1"/>
  <c r="D30" i="3"/>
  <c r="J30" i="3" s="1"/>
  <c r="K30" i="3" s="1"/>
  <c r="D29" i="3"/>
  <c r="D28" i="3"/>
  <c r="J28" i="3" s="1"/>
  <c r="K28" i="3" s="1"/>
  <c r="D27" i="3"/>
  <c r="J27" i="3" s="1"/>
  <c r="K27" i="3" s="1"/>
  <c r="D26" i="3"/>
  <c r="J26" i="3" s="1"/>
  <c r="K26" i="3" s="1"/>
  <c r="D25" i="3"/>
  <c r="J25" i="3" s="1"/>
  <c r="K25" i="3" s="1"/>
  <c r="D24" i="3"/>
  <c r="J24" i="3" s="1"/>
  <c r="K24" i="3" s="1"/>
  <c r="D23" i="3"/>
  <c r="J23" i="3" s="1"/>
  <c r="K23" i="3" s="1"/>
  <c r="D22" i="3"/>
  <c r="J22" i="3" s="1"/>
  <c r="K22" i="3" s="1"/>
  <c r="K64" i="3" l="1"/>
  <c r="J65" i="3"/>
  <c r="K65" i="3" s="1"/>
  <c r="J112" i="3"/>
  <c r="K112" i="3" s="1"/>
  <c r="B162" i="3"/>
  <c r="D162" i="3" s="1"/>
  <c r="D164" i="3" s="1"/>
  <c r="B154" i="3"/>
  <c r="D154" i="3" s="1"/>
  <c r="B153" i="3"/>
  <c r="D153" i="3" s="1"/>
  <c r="B143" i="3"/>
  <c r="D143" i="3" s="1"/>
  <c r="B145" i="3"/>
  <c r="D145" i="3" s="1"/>
  <c r="B146" i="3"/>
  <c r="D146" i="3" s="1"/>
  <c r="B144" i="3"/>
  <c r="D144" i="3" s="1"/>
  <c r="B136" i="3"/>
  <c r="D136" i="3" s="1"/>
  <c r="B135" i="3"/>
  <c r="D135" i="3" s="1"/>
  <c r="B132" i="3"/>
  <c r="D132" i="3" s="1"/>
  <c r="B134" i="3"/>
  <c r="D134" i="3" s="1"/>
  <c r="J29" i="3"/>
  <c r="K29" i="3" s="1"/>
  <c r="B155" i="3" l="1"/>
  <c r="D155" i="3" s="1"/>
  <c r="D157" i="3" s="1"/>
  <c r="E157" i="3" s="1"/>
  <c r="E164" i="3"/>
  <c r="D148" i="3"/>
  <c r="E148" i="3" s="1"/>
  <c r="B133" i="3"/>
  <c r="D133" i="3" s="1"/>
  <c r="D9" i="3" l="1"/>
  <c r="J9" i="3" s="1"/>
  <c r="K9" i="3" s="1"/>
  <c r="D12" i="3"/>
  <c r="J12" i="3" s="1"/>
  <c r="K12" i="3" s="1"/>
  <c r="D13" i="3"/>
  <c r="J13" i="3" s="1"/>
  <c r="K13" i="3" s="1"/>
  <c r="D14" i="3"/>
  <c r="J14" i="3" s="1"/>
  <c r="K14" i="3" s="1"/>
  <c r="D15" i="3"/>
  <c r="J15" i="3" s="1"/>
  <c r="K15" i="3" s="1"/>
  <c r="D16" i="3"/>
  <c r="J16" i="3" s="1"/>
  <c r="K16" i="3" s="1"/>
  <c r="D17" i="3"/>
  <c r="J17" i="3" s="1"/>
  <c r="K17" i="3" s="1"/>
  <c r="D18" i="3"/>
  <c r="J18" i="3" s="1"/>
  <c r="K18" i="3" s="1"/>
  <c r="D19" i="3"/>
  <c r="J19" i="3" s="1"/>
  <c r="K19" i="3" s="1"/>
  <c r="D20" i="3"/>
  <c r="J20" i="3" s="1"/>
  <c r="K20" i="3" s="1"/>
  <c r="D21" i="3"/>
  <c r="J21" i="3" s="1"/>
  <c r="K21" i="3" s="1"/>
  <c r="D8" i="3"/>
  <c r="J8" i="3" s="1"/>
  <c r="D4" i="3"/>
  <c r="D5" i="3"/>
  <c r="J5" i="3" s="1"/>
  <c r="K5" i="3" s="1"/>
  <c r="D6" i="3"/>
  <c r="J6" i="3" s="1"/>
  <c r="K6" i="3" s="1"/>
  <c r="D7" i="3"/>
  <c r="J7" i="3" s="1"/>
  <c r="K7" i="3" s="1"/>
  <c r="D3" i="3"/>
  <c r="D2" i="3"/>
  <c r="J2" i="3" s="1"/>
  <c r="J4" i="3" l="1"/>
  <c r="D121" i="3"/>
  <c r="K8" i="3"/>
  <c r="J3" i="3"/>
  <c r="J122" i="3" s="1"/>
  <c r="K3" i="3" l="1"/>
  <c r="K4" i="3"/>
  <c r="B131" i="3"/>
  <c r="D131" i="3" s="1"/>
  <c r="K2" i="3"/>
  <c r="K123" i="3" s="1"/>
  <c r="D138" i="3" l="1"/>
  <c r="E138" i="3" s="1"/>
  <c r="E166" i="3" s="1"/>
</calcChain>
</file>

<file path=xl/sharedStrings.xml><?xml version="1.0" encoding="utf-8"?>
<sst xmlns="http://schemas.openxmlformats.org/spreadsheetml/2006/main" count="138" uniqueCount="87">
  <si>
    <t>Sala Administração</t>
  </si>
  <si>
    <t>METROS QUADRADOS (m²)</t>
  </si>
  <si>
    <t>Tipo de área (IN 5/17)</t>
  </si>
  <si>
    <t>Mão de obra necessária</t>
  </si>
  <si>
    <t>Mão de obra necessária (nº serventes)</t>
  </si>
  <si>
    <t>Quinzenal</t>
  </si>
  <si>
    <t>Área física (m²)</t>
  </si>
  <si>
    <t>Descrição da área</t>
  </si>
  <si>
    <t>LARGURA (m)</t>
  </si>
  <si>
    <t>COMPRIMENTO (m)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</si>
  <si>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</t>
    </r>
  </si>
  <si>
    <t>Mão de obra necessária (Mês)</t>
  </si>
  <si>
    <t>Área física a ser limpa (mês/m²)</t>
  </si>
  <si>
    <t>Área convertida para a produtividade 1800m²/dia</t>
  </si>
  <si>
    <t>Área convertida para a produtividade 300m²/dia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</si>
  <si>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</si>
  <si>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p/ produtividade 800m²/dia</t>
  </si>
  <si>
    <t>Frequencia</t>
  </si>
  <si>
    <t>Diaria</t>
  </si>
  <si>
    <t>Semanal</t>
  </si>
  <si>
    <t>Mensal</t>
  </si>
  <si>
    <t>Trimestral</t>
  </si>
  <si>
    <t>Quadrimestral</t>
  </si>
  <si>
    <t>Semestral</t>
  </si>
  <si>
    <t>Anual</t>
  </si>
  <si>
    <t>Bimestral</t>
  </si>
  <si>
    <r>
      <t>Periodicidade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Selecione a opção</t>
    </r>
    <r>
      <rPr>
        <b/>
        <i/>
        <sz val="11"/>
        <color theme="1"/>
        <rFont val="Calibri"/>
        <family val="2"/>
        <scheme val="minor"/>
      </rPr>
      <t>)</t>
    </r>
  </si>
  <si>
    <r>
      <t>Frequência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1x, 2x, ...</t>
    </r>
    <r>
      <rPr>
        <b/>
        <i/>
        <sz val="11"/>
        <color theme="1"/>
        <rFont val="Calibri"/>
        <family val="2"/>
        <scheme val="minor"/>
      </rPr>
      <t>)</t>
    </r>
  </si>
  <si>
    <r>
      <t>Esforço Mensal 
(</t>
    </r>
    <r>
      <rPr>
        <i/>
        <sz val="11"/>
        <color theme="1"/>
        <rFont val="Calibri"/>
        <family val="2"/>
        <scheme val="minor"/>
      </rPr>
      <t>em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22 dias úteis</t>
    </r>
    <r>
      <rPr>
        <b/>
        <sz val="11"/>
        <color theme="1"/>
        <rFont val="Calibri"/>
        <family val="2"/>
        <scheme val="minor"/>
      </rPr>
      <t>)</t>
    </r>
  </si>
  <si>
    <t>IDENTIFICAÇÃO DO AMBIENTE</t>
  </si>
  <si>
    <r>
      <t>Área MENSAL</t>
    </r>
    <r>
      <rPr>
        <sz val="11"/>
        <color theme="1"/>
        <rFont val="Calibri"/>
        <family val="2"/>
        <scheme val="minor"/>
      </rPr>
      <t xml:space="preserve"> a ser limpa em função da </t>
    </r>
    <r>
      <rPr>
        <b/>
        <sz val="11"/>
        <color theme="1"/>
        <rFont val="Calibri"/>
        <family val="2"/>
        <scheme val="minor"/>
      </rPr>
      <t>Periodicidade</t>
    </r>
    <r>
      <rPr>
        <sz val="11"/>
        <color theme="1"/>
        <rFont val="Calibri"/>
        <family val="2"/>
        <scheme val="minor"/>
      </rPr>
      <t xml:space="preserve"> e da </t>
    </r>
    <r>
      <rPr>
        <b/>
        <sz val="11"/>
        <color theme="1"/>
        <rFont val="Calibri"/>
        <family val="2"/>
        <scheme val="minor"/>
      </rPr>
      <t>frequência (m²)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</si>
  <si>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Pisos pavimentados adjacentes / contíguos às edificações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</si>
  <si>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Varriação de passeios e arruamentos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</si>
  <si>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Pátios e áreas verdes com alta, média ou baixa frequência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</si>
  <si>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Coleta de detritos em pátios e áreas verdes com frequência diária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</si>
  <si>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Almoxarifado / Galpões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</si>
  <si>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Oficinas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</si>
  <si>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Áreas com espaços livres - saguão, hall e salão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</si>
  <si>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Banheiros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</si>
  <si>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SEM exposição a situação de risco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</si>
  <si>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COM exposição a situação de risco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</si>
  <si>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interna</t>
    </r>
  </si>
  <si>
    <t>FACHADAS ENVIDRAÇADAS</t>
  </si>
  <si>
    <t>Conversão dos diversos tipos de áreas para a produtividade padrão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</si>
  <si>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Laboratórios</t>
    </r>
  </si>
  <si>
    <r>
      <t xml:space="preserve">Produtividade mínima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</si>
  <si>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-Pisos Frios &amp; Acarpetados</t>
    </r>
  </si>
  <si>
    <t>SOMATÓRIO DAS QUANTIDADES A SEREM UTILIZADAS NO TERMO DE REFERÊNCIA DA LICITAÇÃO</t>
  </si>
  <si>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</si>
  <si>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(produtividade 1800m²)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</si>
  <si>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(produtividade 300m²)</t>
    </r>
  </si>
  <si>
    <t>Área convertida para a produtividade 130m²/dia</t>
  </si>
  <si>
    <r>
      <t xml:space="preserve">Somatório das </t>
    </r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convertidas para a produtividade 800m² (m²)</t>
    </r>
  </si>
  <si>
    <r>
      <t xml:space="preserve">Somatório das </t>
    </r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convertidas para a produtividade 1800m² (m²)</t>
    </r>
  </si>
  <si>
    <r>
      <t xml:space="preserve">Somatório das áreas das </t>
    </r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convertidas para a produtividade 300m² (m²)</t>
    </r>
  </si>
  <si>
    <r>
      <t xml:space="preserve">Somatório das áreas das </t>
    </r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convertidas para a produtividade 130m² (m²)</t>
    </r>
  </si>
  <si>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(produtividade 130m²)</t>
    </r>
  </si>
  <si>
    <t>Área Física a ser limpa/mês (m²) -----&gt;&gt;&gt;</t>
  </si>
  <si>
    <t>Área Física existente (m²) -----&gt;&gt;&gt;</t>
  </si>
  <si>
    <t>Mão de obra necessária (nº serventes/mês) -----&gt;&gt;&gt;</t>
  </si>
  <si>
    <t>Janelas face externa</t>
  </si>
  <si>
    <t>Janelas face interna</t>
  </si>
  <si>
    <t>Sala da Arredacação/Fiscalização</t>
  </si>
  <si>
    <t>Sala da Outorga/Força Tarefa</t>
  </si>
  <si>
    <t>Sala do Arquivo Morto</t>
  </si>
  <si>
    <t>Sala do Arquivo Vivo</t>
  </si>
  <si>
    <t>Sala da Procuradoria</t>
  </si>
  <si>
    <t>Sala da Gerência</t>
  </si>
  <si>
    <t>Sala do Laboratório</t>
  </si>
  <si>
    <t>sala da Copa</t>
  </si>
  <si>
    <t>WC Sala Administração</t>
  </si>
  <si>
    <t>WC  Sala da Outorga/Força Tarefa</t>
  </si>
  <si>
    <t>WC  Sala do Arquivo Morto</t>
  </si>
  <si>
    <t>WC  Sala do Arquivo Vivo</t>
  </si>
  <si>
    <t>WC  Sala da Procuradoria</t>
  </si>
  <si>
    <t>WC Sala da Gerência</t>
  </si>
  <si>
    <t>WC  sala da Copa</t>
  </si>
  <si>
    <t>Guarita</t>
  </si>
  <si>
    <t>Area verde Frente</t>
  </si>
  <si>
    <t>Area verde Fundo</t>
  </si>
  <si>
    <t xml:space="preserve"> </t>
  </si>
  <si>
    <t>WC  Sala da Arredacação</t>
  </si>
  <si>
    <t>WC  Sala da Fiscalização</t>
  </si>
  <si>
    <t>Garagem coberta</t>
  </si>
  <si>
    <t>Garagem aberta</t>
  </si>
  <si>
    <t>Calçadas laterais das salas</t>
  </si>
  <si>
    <t>Rua de acesso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</si>
</sst>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A50021"/>
      <name val="Calibri"/>
      <family val="2"/>
      <scheme val="minor"/>
    </font>
    <font>
      <b/>
      <sz val="10.5"/>
      <color rgb="FF00FF00"/>
      <name val="Calibri"/>
      <family val="2"/>
      <scheme val="minor"/>
    </font>
    <font>
      <b/>
      <sz val="11"/>
      <color rgb="FF00FF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6">
    <xf numFmtId="0" fontId="0" fillId="0" borderId="0" xfId="0"/>
    <xf numFmtId="0" fontId="2" fillId="0" borderId="0" xfId="0" applyFont="1"/>
    <xf numFmtId="43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3" fontId="0" fillId="2" borderId="10" xfId="1" applyFont="1" applyFill="1" applyBorder="1"/>
    <xf numFmtId="43" fontId="1" fillId="2" borderId="10" xfId="1" applyFont="1" applyFill="1" applyBorder="1"/>
    <xf numFmtId="43" fontId="0" fillId="2" borderId="16" xfId="1" applyFont="1" applyFill="1" applyBorder="1"/>
    <xf numFmtId="43" fontId="2" fillId="2" borderId="19" xfId="1" applyFont="1" applyFill="1" applyBorder="1" applyAlignment="1">
      <alignment horizontal="center" vertical="center"/>
    </xf>
    <xf numFmtId="43" fontId="0" fillId="2" borderId="10" xfId="0" applyNumberFormat="1" applyFill="1" applyBorder="1" applyAlignment="1">
      <alignment horizontal="center" vertical="center"/>
    </xf>
    <xf numFmtId="43" fontId="0" fillId="0" borderId="0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3" fontId="0" fillId="0" borderId="0" xfId="1" applyFont="1" applyFill="1" applyBorder="1" applyAlignment="1">
      <alignment horizontal="center" vertical="center"/>
    </xf>
    <xf numFmtId="43" fontId="0" fillId="0" borderId="0" xfId="1" applyFont="1" applyFill="1" applyBorder="1"/>
    <xf numFmtId="0" fontId="0" fillId="0" borderId="18" xfId="0" quotePrefix="1" applyBorder="1" applyAlignment="1">
      <alignment horizontal="left" vertical="center" wrapText="1"/>
    </xf>
    <xf numFmtId="0" fontId="0" fillId="0" borderId="18" xfId="0" quotePrefix="1" applyBorder="1" applyAlignment="1">
      <alignment horizontal="left" wrapText="1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43" fontId="0" fillId="0" borderId="0" xfId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3" borderId="25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2" fillId="0" borderId="0" xfId="0" applyNumberFormat="1" applyFont="1" applyFill="1" applyBorder="1" applyAlignment="1">
      <alignment horizontal="center" vertical="center"/>
    </xf>
    <xf numFmtId="43" fontId="0" fillId="2" borderId="16" xfId="0" applyNumberFormat="1" applyFill="1" applyBorder="1" applyAlignment="1">
      <alignment horizontal="center" vertical="center"/>
    </xf>
    <xf numFmtId="43" fontId="0" fillId="0" borderId="0" xfId="0" applyNumberFormat="1"/>
    <xf numFmtId="43" fontId="0" fillId="0" borderId="0" xfId="0" applyNumberFormat="1" applyAlignment="1">
      <alignment horizontal="center" vertical="center"/>
    </xf>
    <xf numFmtId="43" fontId="0" fillId="2" borderId="33" xfId="1" applyFont="1" applyFill="1" applyBorder="1"/>
    <xf numFmtId="43" fontId="0" fillId="2" borderId="34" xfId="1" applyFont="1" applyFill="1" applyBorder="1"/>
    <xf numFmtId="0" fontId="0" fillId="4" borderId="26" xfId="0" applyFill="1" applyBorder="1" applyAlignment="1">
      <alignment horizontal="left" vertical="center" wrapText="1"/>
    </xf>
    <xf numFmtId="43" fontId="0" fillId="4" borderId="27" xfId="1" applyFont="1" applyFill="1" applyBorder="1"/>
    <xf numFmtId="0" fontId="0" fillId="4" borderId="27" xfId="0" applyFill="1" applyBorder="1" applyAlignment="1">
      <alignment horizontal="center" vertical="center"/>
    </xf>
    <xf numFmtId="0" fontId="0" fillId="4" borderId="29" xfId="0" applyFill="1" applyBorder="1" applyAlignment="1">
      <alignment horizontal="left" vertical="center" wrapText="1"/>
    </xf>
    <xf numFmtId="43" fontId="0" fillId="4" borderId="1" xfId="1" applyFont="1" applyFill="1" applyBorder="1"/>
    <xf numFmtId="0" fontId="0" fillId="4" borderId="1" xfId="0" applyFill="1" applyBorder="1" applyAlignment="1">
      <alignment horizontal="center" vertical="center"/>
    </xf>
    <xf numFmtId="0" fontId="0" fillId="4" borderId="23" xfId="0" applyFill="1" applyBorder="1" applyAlignment="1">
      <alignment horizontal="left" vertical="center" wrapText="1"/>
    </xf>
    <xf numFmtId="43" fontId="0" fillId="4" borderId="24" xfId="1" applyFont="1" applyFill="1" applyBorder="1"/>
    <xf numFmtId="0" fontId="0" fillId="4" borderId="24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3" fontId="2" fillId="2" borderId="35" xfId="1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/>
    </xf>
    <xf numFmtId="1" fontId="0" fillId="4" borderId="27" xfId="0" applyNumberFormat="1" applyFill="1" applyBorder="1" applyAlignment="1">
      <alignment horizontal="center" vertical="center"/>
    </xf>
    <xf numFmtId="1" fontId="0" fillId="4" borderId="24" xfId="0" applyNumberFormat="1" applyFill="1" applyBorder="1" applyAlignment="1">
      <alignment horizontal="center" vertical="center"/>
    </xf>
    <xf numFmtId="0" fontId="0" fillId="6" borderId="26" xfId="0" applyFill="1" applyBorder="1" applyAlignment="1">
      <alignment horizontal="left" vertical="center" wrapText="1"/>
    </xf>
    <xf numFmtId="43" fontId="0" fillId="6" borderId="27" xfId="1" applyFont="1" applyFill="1" applyBorder="1"/>
    <xf numFmtId="0" fontId="0" fillId="6" borderId="27" xfId="0" applyFill="1" applyBorder="1" applyAlignment="1">
      <alignment horizontal="center" vertical="center"/>
    </xf>
    <xf numFmtId="1" fontId="0" fillId="6" borderId="27" xfId="0" applyNumberFormat="1" applyFill="1" applyBorder="1" applyAlignment="1">
      <alignment horizontal="center" vertical="center"/>
    </xf>
    <xf numFmtId="0" fontId="0" fillId="6" borderId="29" xfId="0" applyFill="1" applyBorder="1" applyAlignment="1">
      <alignment horizontal="left" vertical="center" wrapText="1"/>
    </xf>
    <xf numFmtId="43" fontId="0" fillId="6" borderId="1" xfId="1" applyFont="1" applyFill="1" applyBorder="1"/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0" fillId="6" borderId="23" xfId="0" applyFill="1" applyBorder="1" applyAlignment="1">
      <alignment horizontal="left" vertical="center" wrapText="1"/>
    </xf>
    <xf numFmtId="43" fontId="0" fillId="6" borderId="24" xfId="1" applyFont="1" applyFill="1" applyBorder="1"/>
    <xf numFmtId="0" fontId="0" fillId="6" borderId="24" xfId="0" applyFill="1" applyBorder="1" applyAlignment="1">
      <alignment horizontal="center" vertical="center"/>
    </xf>
    <xf numFmtId="1" fontId="0" fillId="6" borderId="24" xfId="0" applyNumberFormat="1" applyFill="1" applyBorder="1" applyAlignment="1">
      <alignment horizontal="center" vertical="center"/>
    </xf>
    <xf numFmtId="0" fontId="0" fillId="7" borderId="29" xfId="0" applyFill="1" applyBorder="1" applyAlignment="1">
      <alignment horizontal="left" vertical="center" wrapText="1"/>
    </xf>
    <xf numFmtId="43" fontId="0" fillId="7" borderId="1" xfId="1" applyFont="1" applyFill="1" applyBorder="1"/>
    <xf numFmtId="0" fontId="0" fillId="7" borderId="1" xfId="0" applyFill="1" applyBorder="1" applyAlignment="1">
      <alignment horizontal="center" vertical="center"/>
    </xf>
    <xf numFmtId="0" fontId="0" fillId="7" borderId="23" xfId="0" applyFill="1" applyBorder="1" applyAlignment="1">
      <alignment horizontal="left" vertical="center" wrapText="1"/>
    </xf>
    <xf numFmtId="43" fontId="0" fillId="7" borderId="24" xfId="1" applyFont="1" applyFill="1" applyBorder="1"/>
    <xf numFmtId="0" fontId="0" fillId="7" borderId="24" xfId="0" applyFill="1" applyBorder="1" applyAlignment="1">
      <alignment horizontal="center" vertical="center"/>
    </xf>
    <xf numFmtId="0" fontId="0" fillId="8" borderId="29" xfId="0" applyFill="1" applyBorder="1" applyAlignment="1">
      <alignment horizontal="left" vertical="center" wrapText="1"/>
    </xf>
    <xf numFmtId="43" fontId="0" fillId="8" borderId="1" xfId="1" applyFont="1" applyFill="1" applyBorder="1"/>
    <xf numFmtId="0" fontId="0" fillId="8" borderId="1" xfId="0" applyFill="1" applyBorder="1" applyAlignment="1">
      <alignment horizontal="center" vertical="center"/>
    </xf>
    <xf numFmtId="0" fontId="0" fillId="8" borderId="23" xfId="0" applyFill="1" applyBorder="1" applyAlignment="1">
      <alignment horizontal="left" vertical="center" wrapText="1"/>
    </xf>
    <xf numFmtId="43" fontId="0" fillId="8" borderId="24" xfId="1" applyFont="1" applyFill="1" applyBorder="1"/>
    <xf numFmtId="0" fontId="0" fillId="8" borderId="24" xfId="0" applyFill="1" applyBorder="1" applyAlignment="1">
      <alignment horizontal="center" vertical="center"/>
    </xf>
    <xf numFmtId="0" fontId="0" fillId="9" borderId="29" xfId="0" applyFill="1" applyBorder="1" applyAlignment="1">
      <alignment horizontal="left" vertical="center" wrapText="1"/>
    </xf>
    <xf numFmtId="43" fontId="0" fillId="9" borderId="1" xfId="1" applyFont="1" applyFill="1" applyBorder="1"/>
    <xf numFmtId="0" fontId="0" fillId="9" borderId="1" xfId="0" applyFill="1" applyBorder="1" applyAlignment="1">
      <alignment horizontal="center" vertical="center"/>
    </xf>
    <xf numFmtId="0" fontId="0" fillId="9" borderId="23" xfId="0" applyFill="1" applyBorder="1" applyAlignment="1">
      <alignment horizontal="left" vertical="center" wrapText="1"/>
    </xf>
    <xf numFmtId="43" fontId="0" fillId="9" borderId="24" xfId="1" applyFont="1" applyFill="1" applyBorder="1"/>
    <xf numFmtId="0" fontId="0" fillId="9" borderId="24" xfId="0" applyFill="1" applyBorder="1" applyAlignment="1">
      <alignment horizontal="center" vertical="center"/>
    </xf>
    <xf numFmtId="0" fontId="0" fillId="10" borderId="29" xfId="0" applyFill="1" applyBorder="1" applyAlignment="1">
      <alignment horizontal="left" vertical="center" wrapText="1"/>
    </xf>
    <xf numFmtId="43" fontId="0" fillId="10" borderId="1" xfId="1" applyFont="1" applyFill="1" applyBorder="1"/>
    <xf numFmtId="0" fontId="0" fillId="10" borderId="1" xfId="0" applyFill="1" applyBorder="1" applyAlignment="1">
      <alignment horizontal="center" vertical="center"/>
    </xf>
    <xf numFmtId="0" fontId="0" fillId="10" borderId="23" xfId="0" applyFill="1" applyBorder="1" applyAlignment="1">
      <alignment horizontal="left" vertical="center" wrapText="1"/>
    </xf>
    <xf numFmtId="43" fontId="0" fillId="10" borderId="24" xfId="1" applyFont="1" applyFill="1" applyBorder="1"/>
    <xf numFmtId="0" fontId="0" fillId="10" borderId="24" xfId="0" applyFill="1" applyBorder="1" applyAlignment="1">
      <alignment horizontal="center" vertical="center"/>
    </xf>
    <xf numFmtId="0" fontId="0" fillId="7" borderId="26" xfId="0" applyFill="1" applyBorder="1" applyAlignment="1">
      <alignment horizontal="left" vertical="center" wrapText="1"/>
    </xf>
    <xf numFmtId="43" fontId="0" fillId="7" borderId="27" xfId="1" applyFont="1" applyFill="1" applyBorder="1"/>
    <xf numFmtId="0" fontId="0" fillId="7" borderId="27" xfId="0" applyFill="1" applyBorder="1" applyAlignment="1">
      <alignment horizontal="center" vertical="center"/>
    </xf>
    <xf numFmtId="0" fontId="0" fillId="8" borderId="26" xfId="0" applyFill="1" applyBorder="1" applyAlignment="1">
      <alignment horizontal="left" vertical="center" wrapText="1"/>
    </xf>
    <xf numFmtId="43" fontId="0" fillId="8" borderId="27" xfId="1" applyFont="1" applyFill="1" applyBorder="1"/>
    <xf numFmtId="0" fontId="0" fillId="8" borderId="27" xfId="0" applyFill="1" applyBorder="1" applyAlignment="1">
      <alignment horizontal="center" vertical="center"/>
    </xf>
    <xf numFmtId="0" fontId="0" fillId="9" borderId="26" xfId="0" applyFill="1" applyBorder="1" applyAlignment="1">
      <alignment horizontal="left" vertical="center" wrapText="1"/>
    </xf>
    <xf numFmtId="43" fontId="0" fillId="9" borderId="27" xfId="1" applyFont="1" applyFill="1" applyBorder="1"/>
    <xf numFmtId="0" fontId="0" fillId="9" borderId="27" xfId="0" applyFill="1" applyBorder="1" applyAlignment="1">
      <alignment horizontal="center" vertical="center"/>
    </xf>
    <xf numFmtId="0" fontId="0" fillId="10" borderId="26" xfId="0" applyFill="1" applyBorder="1" applyAlignment="1">
      <alignment horizontal="left" vertical="center" wrapText="1"/>
    </xf>
    <xf numFmtId="43" fontId="0" fillId="10" borderId="27" xfId="1" applyFont="1" applyFill="1" applyBorder="1"/>
    <xf numFmtId="0" fontId="0" fillId="10" borderId="27" xfId="0" applyFill="1" applyBorder="1" applyAlignment="1">
      <alignment horizontal="center" vertical="center"/>
    </xf>
    <xf numFmtId="0" fontId="0" fillId="11" borderId="27" xfId="0" applyFill="1" applyBorder="1" applyAlignment="1">
      <alignment horizontal="center" vertical="center"/>
    </xf>
    <xf numFmtId="1" fontId="0" fillId="11" borderId="27" xfId="0" applyNumberFormat="1" applyFill="1" applyBorder="1" applyAlignment="1">
      <alignment horizontal="center" vertical="center"/>
    </xf>
    <xf numFmtId="0" fontId="0" fillId="11" borderId="29" xfId="0" applyFill="1" applyBorder="1" applyAlignment="1">
      <alignment horizontal="left" vertical="center" wrapText="1"/>
    </xf>
    <xf numFmtId="43" fontId="0" fillId="11" borderId="1" xfId="1" applyFont="1" applyFill="1" applyBorder="1"/>
    <xf numFmtId="0" fontId="0" fillId="11" borderId="1" xfId="0" applyFill="1" applyBorder="1" applyAlignment="1">
      <alignment horizontal="center" vertical="center"/>
    </xf>
    <xf numFmtId="1" fontId="0" fillId="11" borderId="1" xfId="0" applyNumberFormat="1" applyFill="1" applyBorder="1" applyAlignment="1">
      <alignment horizontal="center" vertical="center"/>
    </xf>
    <xf numFmtId="0" fontId="0" fillId="11" borderId="23" xfId="0" applyFill="1" applyBorder="1" applyAlignment="1">
      <alignment horizontal="left" vertical="center" wrapText="1"/>
    </xf>
    <xf numFmtId="43" fontId="0" fillId="11" borderId="24" xfId="1" applyFont="1" applyFill="1" applyBorder="1"/>
    <xf numFmtId="0" fontId="0" fillId="11" borderId="24" xfId="0" applyFill="1" applyBorder="1" applyAlignment="1">
      <alignment horizontal="center" vertical="center"/>
    </xf>
    <xf numFmtId="1" fontId="0" fillId="11" borderId="24" xfId="0" applyNumberFormat="1" applyFill="1" applyBorder="1" applyAlignment="1">
      <alignment horizontal="center" vertical="center"/>
    </xf>
    <xf numFmtId="1" fontId="0" fillId="7" borderId="27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7" borderId="24" xfId="0" applyNumberFormat="1" applyFill="1" applyBorder="1" applyAlignment="1">
      <alignment horizontal="center" vertical="center"/>
    </xf>
    <xf numFmtId="1" fontId="0" fillId="8" borderId="27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1" fontId="0" fillId="8" borderId="24" xfId="0" applyNumberFormat="1" applyFill="1" applyBorder="1" applyAlignment="1">
      <alignment horizontal="center" vertical="center"/>
    </xf>
    <xf numFmtId="1" fontId="0" fillId="9" borderId="27" xfId="0" applyNumberFormat="1" applyFill="1" applyBorder="1" applyAlignment="1">
      <alignment horizontal="center" vertical="center"/>
    </xf>
    <xf numFmtId="1" fontId="0" fillId="9" borderId="1" xfId="0" applyNumberFormat="1" applyFill="1" applyBorder="1" applyAlignment="1">
      <alignment horizontal="center" vertical="center"/>
    </xf>
    <xf numFmtId="1" fontId="0" fillId="9" borderId="24" xfId="0" applyNumberFormat="1" applyFill="1" applyBorder="1" applyAlignment="1">
      <alignment horizontal="center" vertical="center"/>
    </xf>
    <xf numFmtId="1" fontId="0" fillId="10" borderId="27" xfId="0" applyNumberForma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 vertical="center"/>
    </xf>
    <xf numFmtId="1" fontId="0" fillId="10" borderId="24" xfId="0" applyNumberFormat="1" applyFill="1" applyBorder="1" applyAlignment="1">
      <alignment horizontal="center" vertical="center"/>
    </xf>
    <xf numFmtId="0" fontId="0" fillId="0" borderId="18" xfId="0" quotePrefix="1" applyBorder="1" applyAlignment="1"/>
    <xf numFmtId="43" fontId="0" fillId="0" borderId="0" xfId="0" applyNumberFormat="1" applyBorder="1" applyAlignment="1"/>
    <xf numFmtId="43" fontId="0" fillId="0" borderId="0" xfId="1" applyFont="1" applyBorder="1" applyAlignment="1"/>
    <xf numFmtId="0" fontId="0" fillId="0" borderId="0" xfId="0" applyAlignment="1"/>
    <xf numFmtId="0" fontId="0" fillId="6" borderId="32" xfId="0" applyFill="1" applyBorder="1" applyAlignment="1">
      <alignment horizontal="left" vertical="center" wrapText="1"/>
    </xf>
    <xf numFmtId="43" fontId="0" fillId="6" borderId="14" xfId="1" applyFont="1" applyFill="1" applyBorder="1"/>
    <xf numFmtId="0" fontId="0" fillId="6" borderId="14" xfId="0" applyFill="1" applyBorder="1" applyAlignment="1">
      <alignment horizontal="center" vertical="center"/>
    </xf>
    <xf numFmtId="1" fontId="0" fillId="6" borderId="14" xfId="0" applyNumberFormat="1" applyFill="1" applyBorder="1" applyAlignment="1">
      <alignment horizontal="center" vertical="center"/>
    </xf>
    <xf numFmtId="43" fontId="11" fillId="12" borderId="24" xfId="1" applyFont="1" applyFill="1" applyBorder="1" applyAlignment="1">
      <alignment horizontal="center" vertical="center"/>
    </xf>
    <xf numFmtId="43" fontId="0" fillId="4" borderId="38" xfId="1" applyFont="1" applyFill="1" applyBorder="1"/>
    <xf numFmtId="43" fontId="0" fillId="4" borderId="8" xfId="1" applyFont="1" applyFill="1" applyBorder="1"/>
    <xf numFmtId="43" fontId="0" fillId="4" borderId="39" xfId="1" applyFont="1" applyFill="1" applyBorder="1"/>
    <xf numFmtId="43" fontId="0" fillId="6" borderId="15" xfId="1" applyFont="1" applyFill="1" applyBorder="1"/>
    <xf numFmtId="43" fontId="0" fillId="6" borderId="8" xfId="1" applyFont="1" applyFill="1" applyBorder="1"/>
    <xf numFmtId="43" fontId="0" fillId="6" borderId="39" xfId="1" applyFont="1" applyFill="1" applyBorder="1"/>
    <xf numFmtId="43" fontId="0" fillId="7" borderId="38" xfId="1" applyFont="1" applyFill="1" applyBorder="1"/>
    <xf numFmtId="43" fontId="0" fillId="7" borderId="8" xfId="1" applyFont="1" applyFill="1" applyBorder="1"/>
    <xf numFmtId="43" fontId="0" fillId="7" borderId="39" xfId="1" applyFont="1" applyFill="1" applyBorder="1"/>
    <xf numFmtId="43" fontId="0" fillId="8" borderId="38" xfId="1" applyFont="1" applyFill="1" applyBorder="1"/>
    <xf numFmtId="43" fontId="0" fillId="8" borderId="8" xfId="1" applyFont="1" applyFill="1" applyBorder="1"/>
    <xf numFmtId="43" fontId="0" fillId="8" borderId="39" xfId="1" applyFont="1" applyFill="1" applyBorder="1"/>
    <xf numFmtId="43" fontId="0" fillId="9" borderId="38" xfId="1" applyFont="1" applyFill="1" applyBorder="1"/>
    <xf numFmtId="43" fontId="0" fillId="9" borderId="8" xfId="1" applyFont="1" applyFill="1" applyBorder="1"/>
    <xf numFmtId="43" fontId="0" fillId="9" borderId="39" xfId="1" applyFont="1" applyFill="1" applyBorder="1"/>
    <xf numFmtId="43" fontId="0" fillId="10" borderId="38" xfId="1" applyFont="1" applyFill="1" applyBorder="1"/>
    <xf numFmtId="43" fontId="0" fillId="10" borderId="8" xfId="1" applyFont="1" applyFill="1" applyBorder="1"/>
    <xf numFmtId="43" fontId="0" fillId="10" borderId="39" xfId="1" applyFont="1" applyFill="1" applyBorder="1"/>
    <xf numFmtId="43" fontId="0" fillId="11" borderId="8" xfId="1" applyFont="1" applyFill="1" applyBorder="1"/>
    <xf numFmtId="43" fontId="0" fillId="11" borderId="39" xfId="1" applyFont="1" applyFill="1" applyBorder="1"/>
    <xf numFmtId="43" fontId="0" fillId="6" borderId="38" xfId="1" applyFont="1" applyFill="1" applyBorder="1"/>
    <xf numFmtId="43" fontId="1" fillId="2" borderId="34" xfId="1" applyFont="1" applyFill="1" applyBorder="1"/>
    <xf numFmtId="43" fontId="1" fillId="2" borderId="33" xfId="1" applyFont="1" applyFill="1" applyBorder="1"/>
    <xf numFmtId="43" fontId="2" fillId="2" borderId="2" xfId="1" applyFont="1" applyFill="1" applyBorder="1" applyAlignment="1">
      <alignment horizontal="center" vertical="center"/>
    </xf>
    <xf numFmtId="0" fontId="0" fillId="4" borderId="38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39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8" borderId="38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39" xfId="0" applyFill="1" applyBorder="1" applyAlignment="1">
      <alignment horizontal="center"/>
    </xf>
    <xf numFmtId="0" fontId="0" fillId="9" borderId="38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9" xfId="0" applyFill="1" applyBorder="1" applyAlignment="1">
      <alignment horizontal="center"/>
    </xf>
    <xf numFmtId="0" fontId="0" fillId="10" borderId="38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39" xfId="0" applyFill="1" applyBorder="1" applyAlignment="1">
      <alignment horizontal="center"/>
    </xf>
    <xf numFmtId="0" fontId="0" fillId="11" borderId="38" xfId="0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0" fontId="0" fillId="11" borderId="39" xfId="0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43" fontId="0" fillId="2" borderId="33" xfId="0" applyNumberFormat="1" applyFill="1" applyBorder="1" applyAlignment="1">
      <alignment horizontal="center" vertical="center"/>
    </xf>
    <xf numFmtId="43" fontId="0" fillId="2" borderId="34" xfId="0" applyNumberFormat="1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165" fontId="0" fillId="4" borderId="42" xfId="0" applyNumberFormat="1" applyFill="1" applyBorder="1" applyAlignment="1">
      <alignment horizontal="center" vertical="center"/>
    </xf>
    <xf numFmtId="165" fontId="0" fillId="4" borderId="43" xfId="0" applyNumberFormat="1" applyFill="1" applyBorder="1" applyAlignment="1">
      <alignment horizontal="center" vertical="center"/>
    </xf>
    <xf numFmtId="165" fontId="0" fillId="4" borderId="44" xfId="0" applyNumberFormat="1" applyFill="1" applyBorder="1" applyAlignment="1">
      <alignment horizontal="center" vertical="center"/>
    </xf>
    <xf numFmtId="165" fontId="0" fillId="6" borderId="31" xfId="0" applyNumberFormat="1" applyFill="1" applyBorder="1" applyAlignment="1">
      <alignment horizontal="center" vertical="center"/>
    </xf>
    <xf numFmtId="165" fontId="0" fillId="6" borderId="43" xfId="0" applyNumberFormat="1" applyFill="1" applyBorder="1" applyAlignment="1">
      <alignment horizontal="center" vertical="center"/>
    </xf>
    <xf numFmtId="165" fontId="0" fillId="6" borderId="44" xfId="0" applyNumberFormat="1" applyFill="1" applyBorder="1" applyAlignment="1">
      <alignment horizontal="center" vertical="center"/>
    </xf>
    <xf numFmtId="165" fontId="0" fillId="7" borderId="42" xfId="0" applyNumberFormat="1" applyFill="1" applyBorder="1" applyAlignment="1">
      <alignment horizontal="center" vertical="center"/>
    </xf>
    <xf numFmtId="165" fontId="0" fillId="7" borderId="43" xfId="0" applyNumberFormat="1" applyFill="1" applyBorder="1" applyAlignment="1">
      <alignment horizontal="center" vertical="center"/>
    </xf>
    <xf numFmtId="165" fontId="0" fillId="7" borderId="44" xfId="0" applyNumberFormat="1" applyFill="1" applyBorder="1" applyAlignment="1">
      <alignment horizontal="center" vertical="center"/>
    </xf>
    <xf numFmtId="165" fontId="0" fillId="8" borderId="42" xfId="0" applyNumberFormat="1" applyFill="1" applyBorder="1" applyAlignment="1">
      <alignment horizontal="center" vertical="center"/>
    </xf>
    <xf numFmtId="165" fontId="0" fillId="8" borderId="43" xfId="0" applyNumberFormat="1" applyFill="1" applyBorder="1" applyAlignment="1">
      <alignment horizontal="center" vertical="center"/>
    </xf>
    <xf numFmtId="165" fontId="0" fillId="8" borderId="44" xfId="0" applyNumberFormat="1" applyFill="1" applyBorder="1" applyAlignment="1">
      <alignment horizontal="center" vertical="center"/>
    </xf>
    <xf numFmtId="165" fontId="0" fillId="9" borderId="42" xfId="0" applyNumberFormat="1" applyFill="1" applyBorder="1" applyAlignment="1">
      <alignment horizontal="center" vertical="center"/>
    </xf>
    <xf numFmtId="165" fontId="0" fillId="9" borderId="43" xfId="0" applyNumberFormat="1" applyFill="1" applyBorder="1" applyAlignment="1">
      <alignment horizontal="center" vertical="center"/>
    </xf>
    <xf numFmtId="165" fontId="0" fillId="9" borderId="44" xfId="0" applyNumberFormat="1" applyFill="1" applyBorder="1" applyAlignment="1">
      <alignment horizontal="center" vertical="center"/>
    </xf>
    <xf numFmtId="165" fontId="0" fillId="10" borderId="42" xfId="0" applyNumberFormat="1" applyFill="1" applyBorder="1" applyAlignment="1">
      <alignment horizontal="center" vertical="center"/>
    </xf>
    <xf numFmtId="165" fontId="0" fillId="10" borderId="43" xfId="0" applyNumberFormat="1" applyFill="1" applyBorder="1" applyAlignment="1">
      <alignment horizontal="center" vertical="center"/>
    </xf>
    <xf numFmtId="165" fontId="0" fillId="10" borderId="44" xfId="0" applyNumberFormat="1" applyFill="1" applyBorder="1" applyAlignment="1">
      <alignment horizontal="center" vertical="center"/>
    </xf>
    <xf numFmtId="165" fontId="0" fillId="11" borderId="42" xfId="0" applyNumberFormat="1" applyFill="1" applyBorder="1" applyAlignment="1">
      <alignment horizontal="center" vertical="center"/>
    </xf>
    <xf numFmtId="165" fontId="0" fillId="11" borderId="43" xfId="0" applyNumberFormat="1" applyFill="1" applyBorder="1" applyAlignment="1">
      <alignment horizontal="center" vertical="center"/>
    </xf>
    <xf numFmtId="165" fontId="0" fillId="11" borderId="44" xfId="0" applyNumberFormat="1" applyFill="1" applyBorder="1" applyAlignment="1">
      <alignment horizontal="center" vertical="center"/>
    </xf>
    <xf numFmtId="165" fontId="0" fillId="6" borderId="42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165" fontId="2" fillId="5" borderId="5" xfId="0" applyNumberFormat="1" applyFont="1" applyFill="1" applyBorder="1"/>
    <xf numFmtId="43" fontId="2" fillId="5" borderId="5" xfId="0" applyNumberFormat="1" applyFont="1" applyFill="1" applyBorder="1" applyAlignment="1">
      <alignment horizontal="center" vertical="center"/>
    </xf>
    <xf numFmtId="0" fontId="0" fillId="13" borderId="26" xfId="0" applyFill="1" applyBorder="1" applyAlignment="1">
      <alignment horizontal="left" vertical="center" wrapText="1"/>
    </xf>
    <xf numFmtId="43" fontId="0" fillId="13" borderId="27" xfId="1" applyFont="1" applyFill="1" applyBorder="1"/>
    <xf numFmtId="43" fontId="0" fillId="13" borderId="38" xfId="1" applyFont="1" applyFill="1" applyBorder="1"/>
    <xf numFmtId="0" fontId="0" fillId="10" borderId="14" xfId="0" applyFill="1" applyBorder="1" applyAlignment="1">
      <alignment horizontal="center" vertical="center"/>
    </xf>
    <xf numFmtId="0" fontId="2" fillId="4" borderId="40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11" borderId="40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41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41" xfId="0" applyFont="1" applyFill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41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41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 wrapText="1"/>
    </xf>
    <xf numFmtId="0" fontId="2" fillId="10" borderId="17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41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4" borderId="40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12" borderId="6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11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Medium9"/>
  <colors>
    <mruColors>
      <color rgb="FFA50021"/>
      <color rgb="FF009900"/>
      <color rgb="FF0000FF"/>
      <color rgb="FF00FF00"/>
      <color rgb="FFFF99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0883E-749B-415D-AB66-10C200CC8EEA}">
  <dimension ref="A1:O166"/>
  <sheetViews>
    <sheetView tabSelected="1" zoomScaleNormal="100" workbookViewId="0">
      <pane ySplit="1" topLeftCell="A100" activePane="bottomLeft" state="frozen"/>
      <selection pane="bottomLeft" activeCell="D172" sqref="D172"/>
    </sheetView>
  </sheetViews>
  <sheetFormatPr defaultRowHeight="15" x14ac:dyDescent="0.25"/>
  <cols>
    <col min="1" max="1" width="37.85546875" customWidth="1"/>
    <col min="2" max="2" width="15.140625" customWidth="1"/>
    <col min="3" max="3" width="14.85546875" customWidth="1"/>
    <col min="4" max="4" width="13.42578125" style="2" customWidth="1"/>
    <col min="5" max="5" width="17" style="4" customWidth="1"/>
    <col min="6" max="6" width="14.42578125" style="4" customWidth="1"/>
    <col min="7" max="7" width="13.28515625" style="4" customWidth="1"/>
    <col min="8" max="8" width="11.42578125" style="4" customWidth="1"/>
    <col min="9" max="9" width="11.5703125" style="3" customWidth="1"/>
    <col min="10" max="10" width="18.85546875" customWidth="1"/>
    <col min="11" max="11" width="10.140625" customWidth="1"/>
  </cols>
  <sheetData>
    <row r="1" spans="1:13" s="1" customFormat="1" ht="64.5" customHeight="1" thickBot="1" x14ac:dyDescent="0.3">
      <c r="A1" s="41" t="s">
        <v>29</v>
      </c>
      <c r="B1" s="42" t="s">
        <v>8</v>
      </c>
      <c r="C1" s="40" t="s">
        <v>9</v>
      </c>
      <c r="D1" s="43" t="s">
        <v>1</v>
      </c>
      <c r="E1" s="44" t="s">
        <v>2</v>
      </c>
      <c r="F1" s="42" t="s">
        <v>10</v>
      </c>
      <c r="G1" s="40" t="s">
        <v>26</v>
      </c>
      <c r="H1" s="40" t="s">
        <v>27</v>
      </c>
      <c r="I1" s="40" t="s">
        <v>28</v>
      </c>
      <c r="J1" s="45" t="s">
        <v>30</v>
      </c>
      <c r="K1" s="46" t="s">
        <v>11</v>
      </c>
    </row>
    <row r="2" spans="1:13" ht="15" customHeight="1" thickBot="1" x14ac:dyDescent="0.3">
      <c r="A2" s="31" t="s">
        <v>0</v>
      </c>
      <c r="B2" s="32">
        <v>10</v>
      </c>
      <c r="C2" s="129">
        <v>10</v>
      </c>
      <c r="D2" s="29">
        <f>B2*C2</f>
        <v>100</v>
      </c>
      <c r="E2" s="208" t="s">
        <v>46</v>
      </c>
      <c r="F2" s="33">
        <v>800</v>
      </c>
      <c r="G2" s="33" t="s">
        <v>19</v>
      </c>
      <c r="H2" s="48">
        <v>1</v>
      </c>
      <c r="I2" s="153">
        <v>4</v>
      </c>
      <c r="J2" s="175">
        <f>D2*I2</f>
        <v>400</v>
      </c>
      <c r="K2" s="178">
        <f>J2/F2/22</f>
        <v>2.2727272727272728E-2</v>
      </c>
      <c r="M2" s="27"/>
    </row>
    <row r="3" spans="1:13" ht="15.75" thickBot="1" x14ac:dyDescent="0.3">
      <c r="A3" s="34" t="s">
        <v>62</v>
      </c>
      <c r="B3" s="32">
        <v>10</v>
      </c>
      <c r="C3" s="129">
        <v>10</v>
      </c>
      <c r="D3" s="5">
        <f>B3*C3</f>
        <v>100</v>
      </c>
      <c r="E3" s="209"/>
      <c r="F3" s="36">
        <v>800</v>
      </c>
      <c r="G3" s="36" t="s">
        <v>19</v>
      </c>
      <c r="H3" s="47">
        <v>1</v>
      </c>
      <c r="I3" s="153">
        <v>4</v>
      </c>
      <c r="J3" s="9">
        <f t="shared" ref="J3:J5" si="0">D3*I3</f>
        <v>400</v>
      </c>
      <c r="K3" s="179">
        <f t="shared" ref="K3:K21" si="1">J3/F3/22</f>
        <v>2.2727272727272728E-2</v>
      </c>
    </row>
    <row r="4" spans="1:13" ht="15.75" thickBot="1" x14ac:dyDescent="0.3">
      <c r="A4" s="34" t="s">
        <v>63</v>
      </c>
      <c r="B4" s="32">
        <v>10</v>
      </c>
      <c r="C4" s="129">
        <v>10</v>
      </c>
      <c r="D4" s="5">
        <f t="shared" ref="D4:D7" si="2">B4*C4</f>
        <v>100</v>
      </c>
      <c r="E4" s="209"/>
      <c r="F4" s="36">
        <v>800</v>
      </c>
      <c r="G4" s="36" t="s">
        <v>19</v>
      </c>
      <c r="H4" s="47">
        <v>1</v>
      </c>
      <c r="I4" s="153">
        <v>4</v>
      </c>
      <c r="J4" s="9">
        <f t="shared" si="0"/>
        <v>400</v>
      </c>
      <c r="K4" s="179">
        <f t="shared" si="1"/>
        <v>2.2727272727272728E-2</v>
      </c>
    </row>
    <row r="5" spans="1:13" ht="15.75" thickBot="1" x14ac:dyDescent="0.3">
      <c r="A5" s="34" t="s">
        <v>64</v>
      </c>
      <c r="B5" s="32">
        <v>10</v>
      </c>
      <c r="C5" s="129">
        <v>10</v>
      </c>
      <c r="D5" s="5">
        <f t="shared" si="2"/>
        <v>100</v>
      </c>
      <c r="E5" s="209"/>
      <c r="F5" s="36">
        <v>800</v>
      </c>
      <c r="G5" s="36" t="s">
        <v>19</v>
      </c>
      <c r="H5" s="47">
        <v>1</v>
      </c>
      <c r="I5" s="153">
        <v>4</v>
      </c>
      <c r="J5" s="9">
        <f t="shared" si="0"/>
        <v>400</v>
      </c>
      <c r="K5" s="179">
        <f t="shared" si="1"/>
        <v>2.2727272727272728E-2</v>
      </c>
    </row>
    <row r="6" spans="1:13" ht="15.75" thickBot="1" x14ac:dyDescent="0.3">
      <c r="A6" s="34" t="s">
        <v>65</v>
      </c>
      <c r="B6" s="32">
        <v>10</v>
      </c>
      <c r="C6" s="129">
        <v>10</v>
      </c>
      <c r="D6" s="5">
        <f t="shared" si="2"/>
        <v>100</v>
      </c>
      <c r="E6" s="209"/>
      <c r="F6" s="36">
        <v>800</v>
      </c>
      <c r="G6" s="36" t="s">
        <v>19</v>
      </c>
      <c r="H6" s="47">
        <v>1</v>
      </c>
      <c r="I6" s="153">
        <v>4</v>
      </c>
      <c r="J6" s="9">
        <f>D6*I6</f>
        <v>400</v>
      </c>
      <c r="K6" s="179">
        <f t="shared" si="1"/>
        <v>2.2727272727272728E-2</v>
      </c>
    </row>
    <row r="7" spans="1:13" ht="15.75" thickBot="1" x14ac:dyDescent="0.3">
      <c r="A7" s="34" t="s">
        <v>66</v>
      </c>
      <c r="B7" s="32">
        <v>10</v>
      </c>
      <c r="C7" s="129">
        <v>10</v>
      </c>
      <c r="D7" s="5">
        <f t="shared" si="2"/>
        <v>100</v>
      </c>
      <c r="E7" s="209"/>
      <c r="F7" s="36">
        <v>800</v>
      </c>
      <c r="G7" s="36" t="s">
        <v>19</v>
      </c>
      <c r="H7" s="47">
        <v>1</v>
      </c>
      <c r="I7" s="153">
        <v>4</v>
      </c>
      <c r="J7" s="9">
        <f>D7*I7</f>
        <v>400</v>
      </c>
      <c r="K7" s="179">
        <f t="shared" si="1"/>
        <v>2.2727272727272728E-2</v>
      </c>
    </row>
    <row r="8" spans="1:13" ht="15.75" thickBot="1" x14ac:dyDescent="0.3">
      <c r="A8" s="34" t="s">
        <v>67</v>
      </c>
      <c r="B8" s="32">
        <v>10</v>
      </c>
      <c r="C8" s="129">
        <v>10</v>
      </c>
      <c r="D8" s="6">
        <f>B8*C8</f>
        <v>100</v>
      </c>
      <c r="E8" s="209"/>
      <c r="F8" s="36">
        <v>800</v>
      </c>
      <c r="G8" s="36" t="s">
        <v>19</v>
      </c>
      <c r="H8" s="36">
        <v>1</v>
      </c>
      <c r="I8" s="153">
        <v>4</v>
      </c>
      <c r="J8" s="9">
        <f>D8*I8</f>
        <v>400</v>
      </c>
      <c r="K8" s="179">
        <f>J8/F8/22</f>
        <v>2.2727272727272728E-2</v>
      </c>
    </row>
    <row r="9" spans="1:13" ht="15.75" thickBot="1" x14ac:dyDescent="0.3">
      <c r="A9" s="34" t="s">
        <v>69</v>
      </c>
      <c r="B9" s="32">
        <v>10</v>
      </c>
      <c r="C9" s="129">
        <v>10</v>
      </c>
      <c r="D9" s="6">
        <f t="shared" ref="D9:D21" si="3">B9*C9</f>
        <v>100</v>
      </c>
      <c r="E9" s="209"/>
      <c r="F9" s="36">
        <v>800</v>
      </c>
      <c r="G9" s="36" t="s">
        <v>18</v>
      </c>
      <c r="H9" s="36">
        <v>2</v>
      </c>
      <c r="I9" s="153">
        <v>44</v>
      </c>
      <c r="J9" s="9">
        <f t="shared" ref="J9:J21" si="4">D9*I9</f>
        <v>4400</v>
      </c>
      <c r="K9" s="179">
        <f t="shared" si="1"/>
        <v>0.25</v>
      </c>
    </row>
    <row r="10" spans="1:13" x14ac:dyDescent="0.25">
      <c r="A10" s="34" t="s">
        <v>77</v>
      </c>
      <c r="B10" s="32">
        <v>2</v>
      </c>
      <c r="C10" s="129">
        <v>2.0699999999999998</v>
      </c>
      <c r="D10" s="6">
        <f t="shared" si="3"/>
        <v>4.1399999999999997</v>
      </c>
      <c r="E10" s="209"/>
      <c r="F10" s="36">
        <v>800</v>
      </c>
      <c r="G10" s="36" t="s">
        <v>18</v>
      </c>
      <c r="H10" s="36">
        <v>2</v>
      </c>
      <c r="I10" s="154">
        <v>44</v>
      </c>
      <c r="J10" s="9">
        <f t="shared" si="4"/>
        <v>182.16</v>
      </c>
      <c r="K10" s="179">
        <f t="shared" si="1"/>
        <v>1.035E-2</v>
      </c>
    </row>
    <row r="11" spans="1:13" x14ac:dyDescent="0.25">
      <c r="A11" s="34"/>
      <c r="B11" s="35"/>
      <c r="C11" s="130"/>
      <c r="D11" s="6">
        <f t="shared" si="3"/>
        <v>0</v>
      </c>
      <c r="E11" s="209"/>
      <c r="F11" s="36">
        <v>800</v>
      </c>
      <c r="G11" s="36"/>
      <c r="H11" s="36"/>
      <c r="I11" s="154"/>
      <c r="J11" s="9">
        <f t="shared" si="4"/>
        <v>0</v>
      </c>
      <c r="K11" s="179">
        <f t="shared" si="1"/>
        <v>0</v>
      </c>
    </row>
    <row r="12" spans="1:13" x14ac:dyDescent="0.25">
      <c r="A12" s="34"/>
      <c r="B12" s="35"/>
      <c r="C12" s="130"/>
      <c r="D12" s="6">
        <f t="shared" si="3"/>
        <v>0</v>
      </c>
      <c r="E12" s="209"/>
      <c r="F12" s="36">
        <v>800</v>
      </c>
      <c r="G12" s="36"/>
      <c r="H12" s="36"/>
      <c r="I12" s="154"/>
      <c r="J12" s="9">
        <f t="shared" si="4"/>
        <v>0</v>
      </c>
      <c r="K12" s="179">
        <f t="shared" si="1"/>
        <v>0</v>
      </c>
    </row>
    <row r="13" spans="1:13" x14ac:dyDescent="0.25">
      <c r="A13" s="34"/>
      <c r="B13" s="35"/>
      <c r="C13" s="130"/>
      <c r="D13" s="6">
        <f t="shared" si="3"/>
        <v>0</v>
      </c>
      <c r="E13" s="209"/>
      <c r="F13" s="36">
        <v>800</v>
      </c>
      <c r="G13" s="36"/>
      <c r="H13" s="36"/>
      <c r="I13" s="154"/>
      <c r="J13" s="9">
        <f t="shared" si="4"/>
        <v>0</v>
      </c>
      <c r="K13" s="179">
        <f t="shared" si="1"/>
        <v>0</v>
      </c>
    </row>
    <row r="14" spans="1:13" x14ac:dyDescent="0.25">
      <c r="A14" s="34"/>
      <c r="B14" s="35"/>
      <c r="C14" s="130"/>
      <c r="D14" s="6">
        <f t="shared" si="3"/>
        <v>0</v>
      </c>
      <c r="E14" s="209"/>
      <c r="F14" s="36">
        <v>800</v>
      </c>
      <c r="G14" s="36"/>
      <c r="H14" s="36"/>
      <c r="I14" s="154"/>
      <c r="J14" s="9">
        <f t="shared" si="4"/>
        <v>0</v>
      </c>
      <c r="K14" s="179">
        <f t="shared" si="1"/>
        <v>0</v>
      </c>
    </row>
    <row r="15" spans="1:13" x14ac:dyDescent="0.25">
      <c r="A15" s="34"/>
      <c r="B15" s="35"/>
      <c r="C15" s="130"/>
      <c r="D15" s="6">
        <f t="shared" si="3"/>
        <v>0</v>
      </c>
      <c r="E15" s="209"/>
      <c r="F15" s="36">
        <v>800</v>
      </c>
      <c r="G15" s="36"/>
      <c r="H15" s="36"/>
      <c r="I15" s="154"/>
      <c r="J15" s="9">
        <f t="shared" si="4"/>
        <v>0</v>
      </c>
      <c r="K15" s="179">
        <f t="shared" si="1"/>
        <v>0</v>
      </c>
    </row>
    <row r="16" spans="1:13" x14ac:dyDescent="0.25">
      <c r="A16" s="34"/>
      <c r="B16" s="35"/>
      <c r="C16" s="130"/>
      <c r="D16" s="6">
        <f t="shared" si="3"/>
        <v>0</v>
      </c>
      <c r="E16" s="209"/>
      <c r="F16" s="36">
        <v>800</v>
      </c>
      <c r="G16" s="36"/>
      <c r="H16" s="36"/>
      <c r="I16" s="154"/>
      <c r="J16" s="9">
        <f t="shared" si="4"/>
        <v>0</v>
      </c>
      <c r="K16" s="179">
        <f t="shared" si="1"/>
        <v>0</v>
      </c>
    </row>
    <row r="17" spans="1:13" x14ac:dyDescent="0.25">
      <c r="A17" s="34"/>
      <c r="B17" s="35"/>
      <c r="C17" s="130"/>
      <c r="D17" s="6">
        <f t="shared" si="3"/>
        <v>0</v>
      </c>
      <c r="E17" s="209"/>
      <c r="F17" s="36">
        <v>800</v>
      </c>
      <c r="G17" s="36"/>
      <c r="H17" s="36"/>
      <c r="I17" s="154"/>
      <c r="J17" s="9">
        <f t="shared" si="4"/>
        <v>0</v>
      </c>
      <c r="K17" s="179">
        <f t="shared" si="1"/>
        <v>0</v>
      </c>
    </row>
    <row r="18" spans="1:13" x14ac:dyDescent="0.25">
      <c r="A18" s="34"/>
      <c r="B18" s="35"/>
      <c r="C18" s="130"/>
      <c r="D18" s="6">
        <f t="shared" si="3"/>
        <v>0</v>
      </c>
      <c r="E18" s="209"/>
      <c r="F18" s="36">
        <v>800</v>
      </c>
      <c r="G18" s="36"/>
      <c r="H18" s="36"/>
      <c r="I18" s="154"/>
      <c r="J18" s="9">
        <f t="shared" si="4"/>
        <v>0</v>
      </c>
      <c r="K18" s="179">
        <f t="shared" si="1"/>
        <v>0</v>
      </c>
    </row>
    <row r="19" spans="1:13" x14ac:dyDescent="0.25">
      <c r="A19" s="34"/>
      <c r="B19" s="35"/>
      <c r="C19" s="130"/>
      <c r="D19" s="6">
        <f t="shared" si="3"/>
        <v>0</v>
      </c>
      <c r="E19" s="209"/>
      <c r="F19" s="36">
        <v>800</v>
      </c>
      <c r="G19" s="36"/>
      <c r="H19" s="36"/>
      <c r="I19" s="154"/>
      <c r="J19" s="9">
        <f t="shared" si="4"/>
        <v>0</v>
      </c>
      <c r="K19" s="179">
        <f t="shared" si="1"/>
        <v>0</v>
      </c>
    </row>
    <row r="20" spans="1:13" x14ac:dyDescent="0.25">
      <c r="A20" s="34"/>
      <c r="B20" s="35"/>
      <c r="C20" s="130"/>
      <c r="D20" s="6">
        <f t="shared" si="3"/>
        <v>0</v>
      </c>
      <c r="E20" s="209"/>
      <c r="F20" s="36">
        <v>800</v>
      </c>
      <c r="G20" s="36"/>
      <c r="H20" s="36"/>
      <c r="I20" s="154"/>
      <c r="J20" s="9">
        <f t="shared" si="4"/>
        <v>0</v>
      </c>
      <c r="K20" s="179">
        <f t="shared" si="1"/>
        <v>0</v>
      </c>
    </row>
    <row r="21" spans="1:13" ht="15.75" thickBot="1" x14ac:dyDescent="0.3">
      <c r="A21" s="37"/>
      <c r="B21" s="38"/>
      <c r="C21" s="131"/>
      <c r="D21" s="150">
        <f t="shared" si="3"/>
        <v>0</v>
      </c>
      <c r="E21" s="210"/>
      <c r="F21" s="39">
        <v>800</v>
      </c>
      <c r="G21" s="39"/>
      <c r="H21" s="39"/>
      <c r="I21" s="155"/>
      <c r="J21" s="176">
        <f t="shared" si="4"/>
        <v>0</v>
      </c>
      <c r="K21" s="180">
        <f t="shared" si="1"/>
        <v>0</v>
      </c>
    </row>
    <row r="22" spans="1:13" x14ac:dyDescent="0.25">
      <c r="A22" s="124" t="s">
        <v>68</v>
      </c>
      <c r="B22" s="125">
        <v>10</v>
      </c>
      <c r="C22" s="132">
        <v>10</v>
      </c>
      <c r="D22" s="7">
        <f>B22*C22</f>
        <v>100</v>
      </c>
      <c r="E22" s="235" t="s">
        <v>44</v>
      </c>
      <c r="F22" s="126">
        <v>360</v>
      </c>
      <c r="G22" s="126" t="s">
        <v>5</v>
      </c>
      <c r="H22" s="127">
        <v>1</v>
      </c>
      <c r="I22" s="156">
        <v>2</v>
      </c>
      <c r="J22" s="26">
        <f>D22*I22</f>
        <v>200</v>
      </c>
      <c r="K22" s="181">
        <f>J22/F22/22</f>
        <v>2.5252525252525252E-2</v>
      </c>
      <c r="M22" s="27"/>
    </row>
    <row r="23" spans="1:13" x14ac:dyDescent="0.25">
      <c r="A23" s="54"/>
      <c r="B23" s="55"/>
      <c r="C23" s="133"/>
      <c r="D23" s="5">
        <f>B23*C23</f>
        <v>0</v>
      </c>
      <c r="E23" s="221"/>
      <c r="F23" s="56">
        <v>360</v>
      </c>
      <c r="G23" s="56"/>
      <c r="H23" s="57"/>
      <c r="I23" s="157"/>
      <c r="J23" s="9">
        <f t="shared" ref="J23:J25" si="5">D23*I23</f>
        <v>0</v>
      </c>
      <c r="K23" s="182">
        <f t="shared" ref="K23:K27" si="6">J23/F23/22</f>
        <v>0</v>
      </c>
    </row>
    <row r="24" spans="1:13" x14ac:dyDescent="0.25">
      <c r="A24" s="54"/>
      <c r="B24" s="55"/>
      <c r="C24" s="133"/>
      <c r="D24" s="5">
        <f t="shared" ref="D24:D27" si="7">B24*C24</f>
        <v>0</v>
      </c>
      <c r="E24" s="221"/>
      <c r="F24" s="56">
        <v>360</v>
      </c>
      <c r="G24" s="56"/>
      <c r="H24" s="57"/>
      <c r="I24" s="157"/>
      <c r="J24" s="9">
        <f t="shared" si="5"/>
        <v>0</v>
      </c>
      <c r="K24" s="182">
        <f t="shared" si="6"/>
        <v>0</v>
      </c>
    </row>
    <row r="25" spans="1:13" x14ac:dyDescent="0.25">
      <c r="A25" s="54"/>
      <c r="B25" s="55"/>
      <c r="C25" s="133"/>
      <c r="D25" s="5">
        <f t="shared" si="7"/>
        <v>0</v>
      </c>
      <c r="E25" s="221"/>
      <c r="F25" s="56">
        <v>360</v>
      </c>
      <c r="G25" s="56"/>
      <c r="H25" s="57"/>
      <c r="I25" s="157"/>
      <c r="J25" s="9">
        <f t="shared" si="5"/>
        <v>0</v>
      </c>
      <c r="K25" s="182">
        <f t="shared" si="6"/>
        <v>0</v>
      </c>
    </row>
    <row r="26" spans="1:13" x14ac:dyDescent="0.25">
      <c r="A26" s="54"/>
      <c r="B26" s="55"/>
      <c r="C26" s="133"/>
      <c r="D26" s="5">
        <f t="shared" si="7"/>
        <v>0</v>
      </c>
      <c r="E26" s="221"/>
      <c r="F26" s="56">
        <v>360</v>
      </c>
      <c r="G26" s="56"/>
      <c r="H26" s="57"/>
      <c r="I26" s="157"/>
      <c r="J26" s="9">
        <f>D26*I26</f>
        <v>0</v>
      </c>
      <c r="K26" s="182">
        <f t="shared" si="6"/>
        <v>0</v>
      </c>
    </row>
    <row r="27" spans="1:13" ht="15.75" thickBot="1" x14ac:dyDescent="0.3">
      <c r="A27" s="58"/>
      <c r="B27" s="59"/>
      <c r="C27" s="134"/>
      <c r="D27" s="30">
        <f t="shared" si="7"/>
        <v>0</v>
      </c>
      <c r="E27" s="222"/>
      <c r="F27" s="60">
        <v>360</v>
      </c>
      <c r="G27" s="60"/>
      <c r="H27" s="61"/>
      <c r="I27" s="158"/>
      <c r="J27" s="176">
        <f>D27*I27</f>
        <v>0</v>
      </c>
      <c r="K27" s="183">
        <f t="shared" si="6"/>
        <v>0</v>
      </c>
    </row>
    <row r="28" spans="1:13" x14ac:dyDescent="0.25">
      <c r="A28" s="86"/>
      <c r="B28" s="87"/>
      <c r="C28" s="135"/>
      <c r="D28" s="151">
        <f>B28*C28</f>
        <v>0</v>
      </c>
      <c r="E28" s="223" t="s">
        <v>35</v>
      </c>
      <c r="F28" s="88">
        <v>1500</v>
      </c>
      <c r="G28" s="88"/>
      <c r="H28" s="88"/>
      <c r="I28" s="159"/>
      <c r="J28" s="175">
        <f>D28*I28</f>
        <v>0</v>
      </c>
      <c r="K28" s="184">
        <f>J28/F28/22</f>
        <v>0</v>
      </c>
    </row>
    <row r="29" spans="1:13" x14ac:dyDescent="0.25">
      <c r="A29" s="62"/>
      <c r="B29" s="63"/>
      <c r="C29" s="136"/>
      <c r="D29" s="6">
        <f t="shared" ref="D29:D33" si="8">B29*C29</f>
        <v>0</v>
      </c>
      <c r="E29" s="224"/>
      <c r="F29" s="64">
        <v>1500</v>
      </c>
      <c r="G29" s="64"/>
      <c r="H29" s="64"/>
      <c r="I29" s="160"/>
      <c r="J29" s="9">
        <f>D29*I29</f>
        <v>0</v>
      </c>
      <c r="K29" s="185">
        <f t="shared" ref="K29:K33" si="9">J29/F29/22</f>
        <v>0</v>
      </c>
    </row>
    <row r="30" spans="1:13" x14ac:dyDescent="0.25">
      <c r="A30" s="62"/>
      <c r="B30" s="63"/>
      <c r="C30" s="136"/>
      <c r="D30" s="6">
        <f t="shared" si="8"/>
        <v>0</v>
      </c>
      <c r="E30" s="224"/>
      <c r="F30" s="64">
        <v>1500</v>
      </c>
      <c r="G30" s="64"/>
      <c r="H30" s="64"/>
      <c r="I30" s="160"/>
      <c r="J30" s="9">
        <f t="shared" ref="J30:J33" si="10">D30*I30</f>
        <v>0</v>
      </c>
      <c r="K30" s="185">
        <f t="shared" si="9"/>
        <v>0</v>
      </c>
    </row>
    <row r="31" spans="1:13" x14ac:dyDescent="0.25">
      <c r="A31" s="62"/>
      <c r="B31" s="63"/>
      <c r="C31" s="136"/>
      <c r="D31" s="6">
        <f t="shared" si="8"/>
        <v>0</v>
      </c>
      <c r="E31" s="224"/>
      <c r="F31" s="64">
        <v>1500</v>
      </c>
      <c r="G31" s="64"/>
      <c r="H31" s="64"/>
      <c r="I31" s="160"/>
      <c r="J31" s="9">
        <f t="shared" si="10"/>
        <v>0</v>
      </c>
      <c r="K31" s="185">
        <f t="shared" si="9"/>
        <v>0</v>
      </c>
    </row>
    <row r="32" spans="1:13" x14ac:dyDescent="0.25">
      <c r="A32" s="62"/>
      <c r="B32" s="63"/>
      <c r="C32" s="136"/>
      <c r="D32" s="6">
        <f t="shared" si="8"/>
        <v>0</v>
      </c>
      <c r="E32" s="224"/>
      <c r="F32" s="64">
        <v>1500</v>
      </c>
      <c r="G32" s="64"/>
      <c r="H32" s="64"/>
      <c r="I32" s="160"/>
      <c r="J32" s="9">
        <f t="shared" si="10"/>
        <v>0</v>
      </c>
      <c r="K32" s="185">
        <f t="shared" si="9"/>
        <v>0</v>
      </c>
    </row>
    <row r="33" spans="1:11" ht="15.75" thickBot="1" x14ac:dyDescent="0.3">
      <c r="A33" s="65"/>
      <c r="B33" s="66"/>
      <c r="C33" s="137"/>
      <c r="D33" s="150">
        <f t="shared" si="8"/>
        <v>0</v>
      </c>
      <c r="E33" s="225"/>
      <c r="F33" s="67">
        <v>1500</v>
      </c>
      <c r="G33" s="67"/>
      <c r="H33" s="67"/>
      <c r="I33" s="161"/>
      <c r="J33" s="176">
        <f t="shared" si="10"/>
        <v>0</v>
      </c>
      <c r="K33" s="186">
        <f t="shared" si="9"/>
        <v>0</v>
      </c>
    </row>
    <row r="34" spans="1:11" x14ac:dyDescent="0.25">
      <c r="A34" s="89"/>
      <c r="B34" s="90"/>
      <c r="C34" s="138"/>
      <c r="D34" s="151">
        <f>B34*C34</f>
        <v>0</v>
      </c>
      <c r="E34" s="226" t="s">
        <v>36</v>
      </c>
      <c r="F34" s="91">
        <v>1200</v>
      </c>
      <c r="G34" s="91"/>
      <c r="H34" s="91"/>
      <c r="I34" s="162"/>
      <c r="J34" s="175">
        <f>D34*I34</f>
        <v>0</v>
      </c>
      <c r="K34" s="187">
        <f>J34/F34/22</f>
        <v>0</v>
      </c>
    </row>
    <row r="35" spans="1:11" x14ac:dyDescent="0.25">
      <c r="A35" s="68"/>
      <c r="B35" s="69"/>
      <c r="C35" s="139"/>
      <c r="D35" s="6">
        <f t="shared" ref="D35:D39" si="11">B35*C35</f>
        <v>0</v>
      </c>
      <c r="E35" s="227"/>
      <c r="F35" s="70">
        <v>1200</v>
      </c>
      <c r="G35" s="70"/>
      <c r="H35" s="70"/>
      <c r="I35" s="163"/>
      <c r="J35" s="9">
        <f t="shared" ref="J35:J39" si="12">D35*I35</f>
        <v>0</v>
      </c>
      <c r="K35" s="188">
        <f t="shared" ref="K35:K39" si="13">J35/F35/22</f>
        <v>0</v>
      </c>
    </row>
    <row r="36" spans="1:11" x14ac:dyDescent="0.25">
      <c r="A36" s="68"/>
      <c r="B36" s="69"/>
      <c r="C36" s="139"/>
      <c r="D36" s="6">
        <f t="shared" si="11"/>
        <v>0</v>
      </c>
      <c r="E36" s="227"/>
      <c r="F36" s="70">
        <v>1200</v>
      </c>
      <c r="G36" s="70"/>
      <c r="H36" s="70"/>
      <c r="I36" s="163"/>
      <c r="J36" s="9">
        <f t="shared" si="12"/>
        <v>0</v>
      </c>
      <c r="K36" s="188">
        <f t="shared" si="13"/>
        <v>0</v>
      </c>
    </row>
    <row r="37" spans="1:11" x14ac:dyDescent="0.25">
      <c r="A37" s="68"/>
      <c r="B37" s="69"/>
      <c r="C37" s="139"/>
      <c r="D37" s="6">
        <f t="shared" si="11"/>
        <v>0</v>
      </c>
      <c r="E37" s="227"/>
      <c r="F37" s="70">
        <v>1200</v>
      </c>
      <c r="G37" s="70"/>
      <c r="H37" s="70"/>
      <c r="I37" s="163"/>
      <c r="J37" s="9">
        <f t="shared" si="12"/>
        <v>0</v>
      </c>
      <c r="K37" s="188">
        <f t="shared" si="13"/>
        <v>0</v>
      </c>
    </row>
    <row r="38" spans="1:11" x14ac:dyDescent="0.25">
      <c r="A38" s="68"/>
      <c r="B38" s="69"/>
      <c r="C38" s="139"/>
      <c r="D38" s="6">
        <f t="shared" si="11"/>
        <v>0</v>
      </c>
      <c r="E38" s="227"/>
      <c r="F38" s="70">
        <v>1200</v>
      </c>
      <c r="G38" s="70"/>
      <c r="H38" s="70"/>
      <c r="I38" s="163"/>
      <c r="J38" s="9">
        <f t="shared" si="12"/>
        <v>0</v>
      </c>
      <c r="K38" s="188">
        <f t="shared" si="13"/>
        <v>0</v>
      </c>
    </row>
    <row r="39" spans="1:11" ht="15.75" thickBot="1" x14ac:dyDescent="0.3">
      <c r="A39" s="71"/>
      <c r="B39" s="72"/>
      <c r="C39" s="140"/>
      <c r="D39" s="150">
        <f t="shared" si="11"/>
        <v>0</v>
      </c>
      <c r="E39" s="228"/>
      <c r="F39" s="73">
        <v>1200</v>
      </c>
      <c r="G39" s="73"/>
      <c r="H39" s="73"/>
      <c r="I39" s="164"/>
      <c r="J39" s="176">
        <f t="shared" si="12"/>
        <v>0</v>
      </c>
      <c r="K39" s="189">
        <f t="shared" si="13"/>
        <v>0</v>
      </c>
    </row>
    <row r="40" spans="1:11" x14ac:dyDescent="0.25">
      <c r="A40" s="92"/>
      <c r="B40" s="93"/>
      <c r="C40" s="141"/>
      <c r="D40" s="151">
        <f>B40*C40</f>
        <v>0</v>
      </c>
      <c r="E40" s="229" t="s">
        <v>37</v>
      </c>
      <c r="F40" s="94">
        <v>1000</v>
      </c>
      <c r="G40" s="94"/>
      <c r="H40" s="94"/>
      <c r="I40" s="165"/>
      <c r="J40" s="175">
        <f>D40*I40</f>
        <v>0</v>
      </c>
      <c r="K40" s="190">
        <f>J40/F40/22</f>
        <v>0</v>
      </c>
    </row>
    <row r="41" spans="1:11" x14ac:dyDescent="0.25">
      <c r="A41" s="74"/>
      <c r="B41" s="75"/>
      <c r="C41" s="142"/>
      <c r="D41" s="6">
        <f t="shared" ref="D41:D51" si="14">B41*C41</f>
        <v>0</v>
      </c>
      <c r="E41" s="230"/>
      <c r="F41" s="76">
        <v>1000</v>
      </c>
      <c r="G41" s="76"/>
      <c r="H41" s="76"/>
      <c r="I41" s="166"/>
      <c r="J41" s="9">
        <f t="shared" ref="J41:J51" si="15">D41*I41</f>
        <v>0</v>
      </c>
      <c r="K41" s="191">
        <f t="shared" ref="K41:K51" si="16">J41/F41/22</f>
        <v>0</v>
      </c>
    </row>
    <row r="42" spans="1:11" x14ac:dyDescent="0.25">
      <c r="A42" s="74"/>
      <c r="B42" s="75"/>
      <c r="C42" s="142"/>
      <c r="D42" s="6">
        <f t="shared" si="14"/>
        <v>0</v>
      </c>
      <c r="E42" s="230"/>
      <c r="F42" s="76">
        <v>1000</v>
      </c>
      <c r="G42" s="76"/>
      <c r="H42" s="76"/>
      <c r="I42" s="166"/>
      <c r="J42" s="9">
        <f t="shared" si="15"/>
        <v>0</v>
      </c>
      <c r="K42" s="191">
        <f t="shared" si="16"/>
        <v>0</v>
      </c>
    </row>
    <row r="43" spans="1:11" x14ac:dyDescent="0.25">
      <c r="A43" s="74"/>
      <c r="B43" s="75"/>
      <c r="C43" s="142"/>
      <c r="D43" s="6">
        <f t="shared" si="14"/>
        <v>0</v>
      </c>
      <c r="E43" s="230"/>
      <c r="F43" s="76">
        <v>1000</v>
      </c>
      <c r="G43" s="76"/>
      <c r="H43" s="76"/>
      <c r="I43" s="166"/>
      <c r="J43" s="9">
        <f t="shared" si="15"/>
        <v>0</v>
      </c>
      <c r="K43" s="191">
        <f t="shared" si="16"/>
        <v>0</v>
      </c>
    </row>
    <row r="44" spans="1:11" x14ac:dyDescent="0.25">
      <c r="A44" s="74"/>
      <c r="B44" s="75"/>
      <c r="C44" s="142"/>
      <c r="D44" s="6">
        <f t="shared" si="14"/>
        <v>0</v>
      </c>
      <c r="E44" s="230"/>
      <c r="F44" s="76">
        <v>1000</v>
      </c>
      <c r="G44" s="76"/>
      <c r="H44" s="76"/>
      <c r="I44" s="166"/>
      <c r="J44" s="9">
        <f t="shared" si="15"/>
        <v>0</v>
      </c>
      <c r="K44" s="191">
        <f t="shared" si="16"/>
        <v>0</v>
      </c>
    </row>
    <row r="45" spans="1:11" x14ac:dyDescent="0.25">
      <c r="A45" s="74"/>
      <c r="B45" s="75"/>
      <c r="C45" s="142"/>
      <c r="D45" s="6">
        <f t="shared" si="14"/>
        <v>0</v>
      </c>
      <c r="E45" s="230"/>
      <c r="F45" s="76">
        <v>1000</v>
      </c>
      <c r="G45" s="76"/>
      <c r="H45" s="76"/>
      <c r="I45" s="166"/>
      <c r="J45" s="9">
        <f t="shared" si="15"/>
        <v>0</v>
      </c>
      <c r="K45" s="191">
        <f t="shared" si="16"/>
        <v>0</v>
      </c>
    </row>
    <row r="46" spans="1:11" x14ac:dyDescent="0.25">
      <c r="A46" s="74"/>
      <c r="B46" s="75"/>
      <c r="C46" s="142"/>
      <c r="D46" s="6">
        <f t="shared" si="14"/>
        <v>0</v>
      </c>
      <c r="E46" s="230"/>
      <c r="F46" s="76">
        <v>1000</v>
      </c>
      <c r="G46" s="76"/>
      <c r="H46" s="76"/>
      <c r="I46" s="166"/>
      <c r="J46" s="9">
        <f t="shared" si="15"/>
        <v>0</v>
      </c>
      <c r="K46" s="191">
        <f t="shared" si="16"/>
        <v>0</v>
      </c>
    </row>
    <row r="47" spans="1:11" x14ac:dyDescent="0.25">
      <c r="A47" s="74"/>
      <c r="B47" s="75"/>
      <c r="C47" s="142"/>
      <c r="D47" s="6">
        <f t="shared" si="14"/>
        <v>0</v>
      </c>
      <c r="E47" s="230"/>
      <c r="F47" s="76">
        <v>1000</v>
      </c>
      <c r="G47" s="76"/>
      <c r="H47" s="76"/>
      <c r="I47" s="166"/>
      <c r="J47" s="9">
        <f t="shared" si="15"/>
        <v>0</v>
      </c>
      <c r="K47" s="191">
        <f t="shared" si="16"/>
        <v>0</v>
      </c>
    </row>
    <row r="48" spans="1:11" x14ac:dyDescent="0.25">
      <c r="A48" s="74"/>
      <c r="B48" s="75"/>
      <c r="C48" s="142"/>
      <c r="D48" s="6">
        <f t="shared" si="14"/>
        <v>0</v>
      </c>
      <c r="E48" s="230"/>
      <c r="F48" s="76">
        <v>1000</v>
      </c>
      <c r="G48" s="76"/>
      <c r="H48" s="76"/>
      <c r="I48" s="166"/>
      <c r="J48" s="9">
        <f t="shared" si="15"/>
        <v>0</v>
      </c>
      <c r="K48" s="191">
        <f t="shared" si="16"/>
        <v>0</v>
      </c>
    </row>
    <row r="49" spans="1:14" x14ac:dyDescent="0.25">
      <c r="A49" s="74"/>
      <c r="B49" s="75"/>
      <c r="C49" s="142"/>
      <c r="D49" s="6">
        <f t="shared" si="14"/>
        <v>0</v>
      </c>
      <c r="E49" s="230"/>
      <c r="F49" s="76">
        <v>1000</v>
      </c>
      <c r="G49" s="76"/>
      <c r="H49" s="76"/>
      <c r="I49" s="166"/>
      <c r="J49" s="9">
        <f t="shared" si="15"/>
        <v>0</v>
      </c>
      <c r="K49" s="191">
        <f t="shared" si="16"/>
        <v>0</v>
      </c>
    </row>
    <row r="50" spans="1:14" x14ac:dyDescent="0.25">
      <c r="A50" s="74"/>
      <c r="B50" s="75"/>
      <c r="C50" s="142"/>
      <c r="D50" s="6">
        <f t="shared" si="14"/>
        <v>0</v>
      </c>
      <c r="E50" s="230"/>
      <c r="F50" s="76">
        <v>1000</v>
      </c>
      <c r="G50" s="76"/>
      <c r="H50" s="76"/>
      <c r="I50" s="166"/>
      <c r="J50" s="9">
        <f t="shared" si="15"/>
        <v>0</v>
      </c>
      <c r="K50" s="191">
        <f t="shared" si="16"/>
        <v>0</v>
      </c>
    </row>
    <row r="51" spans="1:14" ht="15.75" thickBot="1" x14ac:dyDescent="0.3">
      <c r="A51" s="77"/>
      <c r="B51" s="78"/>
      <c r="C51" s="143"/>
      <c r="D51" s="150">
        <f t="shared" si="14"/>
        <v>0</v>
      </c>
      <c r="E51" s="231"/>
      <c r="F51" s="79">
        <v>1000</v>
      </c>
      <c r="G51" s="79"/>
      <c r="H51" s="79"/>
      <c r="I51" s="167"/>
      <c r="J51" s="176">
        <f t="shared" si="15"/>
        <v>0</v>
      </c>
      <c r="K51" s="192">
        <f t="shared" si="16"/>
        <v>0</v>
      </c>
    </row>
    <row r="52" spans="1:14" ht="15.75" thickBot="1" x14ac:dyDescent="0.3">
      <c r="A52" s="95" t="s">
        <v>70</v>
      </c>
      <c r="B52" s="96">
        <v>1</v>
      </c>
      <c r="C52" s="144">
        <v>2</v>
      </c>
      <c r="D52" s="151">
        <f t="shared" ref="D52:D57" si="17">B52*C52</f>
        <v>2</v>
      </c>
      <c r="E52" s="236" t="s">
        <v>38</v>
      </c>
      <c r="F52" s="97">
        <v>200</v>
      </c>
      <c r="G52" s="97" t="s">
        <v>19</v>
      </c>
      <c r="H52" s="97">
        <v>1</v>
      </c>
      <c r="I52" s="168">
        <v>4</v>
      </c>
      <c r="J52" s="175">
        <f>D52*I52</f>
        <v>8</v>
      </c>
      <c r="K52" s="193">
        <f>J52/F52/22</f>
        <v>1.8181818181818182E-3</v>
      </c>
    </row>
    <row r="53" spans="1:14" ht="15.75" thickBot="1" x14ac:dyDescent="0.3">
      <c r="A53" s="95" t="s">
        <v>70</v>
      </c>
      <c r="B53" s="96">
        <v>1</v>
      </c>
      <c r="C53" s="144">
        <v>2</v>
      </c>
      <c r="D53" s="151">
        <f t="shared" si="17"/>
        <v>2</v>
      </c>
      <c r="E53" s="237"/>
      <c r="F53" s="97">
        <v>200</v>
      </c>
      <c r="G53" s="207" t="s">
        <v>19</v>
      </c>
      <c r="H53" s="97">
        <v>1</v>
      </c>
      <c r="I53" s="168">
        <v>4</v>
      </c>
      <c r="J53" s="175">
        <f t="shared" ref="J53:J65" si="18">D53*I53</f>
        <v>8</v>
      </c>
      <c r="K53" s="193">
        <f t="shared" ref="K53:K63" si="19">J53/F53/22</f>
        <v>1.8181818181818182E-3</v>
      </c>
    </row>
    <row r="54" spans="1:14" ht="15.75" thickBot="1" x14ac:dyDescent="0.3">
      <c r="A54" s="80" t="s">
        <v>81</v>
      </c>
      <c r="B54" s="96">
        <v>1</v>
      </c>
      <c r="C54" s="144">
        <v>2</v>
      </c>
      <c r="D54" s="151">
        <f t="shared" si="17"/>
        <v>2</v>
      </c>
      <c r="E54" s="237"/>
      <c r="F54" s="97">
        <v>200</v>
      </c>
      <c r="G54" s="207" t="s">
        <v>19</v>
      </c>
      <c r="H54" s="97">
        <v>1</v>
      </c>
      <c r="I54" s="168">
        <v>4</v>
      </c>
      <c r="J54" s="175">
        <f t="shared" si="18"/>
        <v>8</v>
      </c>
      <c r="K54" s="193">
        <f t="shared" si="19"/>
        <v>1.8181818181818182E-3</v>
      </c>
    </row>
    <row r="55" spans="1:14" ht="15.75" thickBot="1" x14ac:dyDescent="0.3">
      <c r="A55" s="80" t="s">
        <v>82</v>
      </c>
      <c r="B55" s="96">
        <v>1</v>
      </c>
      <c r="C55" s="144">
        <v>2</v>
      </c>
      <c r="D55" s="151">
        <f t="shared" si="17"/>
        <v>2</v>
      </c>
      <c r="E55" s="238"/>
      <c r="F55" s="97">
        <v>200</v>
      </c>
      <c r="G55" s="82" t="s">
        <v>19</v>
      </c>
      <c r="H55" s="97">
        <v>1</v>
      </c>
      <c r="I55" s="168">
        <v>4</v>
      </c>
      <c r="J55" s="175">
        <f t="shared" si="18"/>
        <v>8</v>
      </c>
      <c r="K55" s="193">
        <f t="shared" si="19"/>
        <v>1.8181818181818182E-3</v>
      </c>
    </row>
    <row r="56" spans="1:14" ht="15.75" thickBot="1" x14ac:dyDescent="0.3">
      <c r="A56" s="80" t="s">
        <v>71</v>
      </c>
      <c r="B56" s="96">
        <v>1</v>
      </c>
      <c r="C56" s="144">
        <v>2</v>
      </c>
      <c r="D56" s="151">
        <f t="shared" si="17"/>
        <v>2</v>
      </c>
      <c r="E56" s="238"/>
      <c r="F56" s="97">
        <v>200</v>
      </c>
      <c r="G56" s="82" t="s">
        <v>19</v>
      </c>
      <c r="H56" s="97">
        <v>1</v>
      </c>
      <c r="I56" s="168">
        <v>4</v>
      </c>
      <c r="J56" s="175">
        <f t="shared" si="18"/>
        <v>8</v>
      </c>
      <c r="K56" s="193">
        <f t="shared" si="19"/>
        <v>1.8181818181818182E-3</v>
      </c>
    </row>
    <row r="57" spans="1:14" ht="15.75" thickBot="1" x14ac:dyDescent="0.3">
      <c r="A57" s="80" t="s">
        <v>71</v>
      </c>
      <c r="B57" s="96">
        <v>1</v>
      </c>
      <c r="C57" s="144">
        <v>2</v>
      </c>
      <c r="D57" s="151">
        <f t="shared" si="17"/>
        <v>2</v>
      </c>
      <c r="E57" s="238"/>
      <c r="F57" s="97">
        <v>200</v>
      </c>
      <c r="G57" s="82" t="s">
        <v>19</v>
      </c>
      <c r="H57" s="97">
        <v>1</v>
      </c>
      <c r="I57" s="168">
        <v>4</v>
      </c>
      <c r="J57" s="175">
        <f t="shared" si="18"/>
        <v>8</v>
      </c>
      <c r="K57" s="193">
        <f t="shared" si="19"/>
        <v>1.8181818181818182E-3</v>
      </c>
      <c r="N57" t="s">
        <v>80</v>
      </c>
    </row>
    <row r="58" spans="1:14" ht="15.75" thickBot="1" x14ac:dyDescent="0.3">
      <c r="A58" s="80" t="s">
        <v>72</v>
      </c>
      <c r="B58" s="96">
        <v>1</v>
      </c>
      <c r="C58" s="144">
        <v>2</v>
      </c>
      <c r="D58" s="151">
        <f t="shared" ref="D58:D61" si="20">B58*C58</f>
        <v>2</v>
      </c>
      <c r="E58" s="238"/>
      <c r="F58" s="97">
        <v>200</v>
      </c>
      <c r="G58" s="82" t="s">
        <v>19</v>
      </c>
      <c r="H58" s="97">
        <v>1</v>
      </c>
      <c r="I58" s="168">
        <v>4</v>
      </c>
      <c r="J58" s="175">
        <f t="shared" si="18"/>
        <v>8</v>
      </c>
      <c r="K58" s="193">
        <f t="shared" si="19"/>
        <v>1.8181818181818182E-3</v>
      </c>
    </row>
    <row r="59" spans="1:14" ht="15.75" thickBot="1" x14ac:dyDescent="0.3">
      <c r="A59" s="80" t="s">
        <v>72</v>
      </c>
      <c r="B59" s="96">
        <v>1</v>
      </c>
      <c r="C59" s="144">
        <v>2</v>
      </c>
      <c r="D59" s="151">
        <f t="shared" si="20"/>
        <v>2</v>
      </c>
      <c r="E59" s="238"/>
      <c r="F59" s="97">
        <v>200</v>
      </c>
      <c r="G59" s="82" t="s">
        <v>19</v>
      </c>
      <c r="H59" s="97">
        <v>1</v>
      </c>
      <c r="I59" s="168">
        <v>4</v>
      </c>
      <c r="J59" s="175">
        <f t="shared" si="18"/>
        <v>8</v>
      </c>
      <c r="K59" s="193">
        <f t="shared" si="19"/>
        <v>1.8181818181818182E-3</v>
      </c>
    </row>
    <row r="60" spans="1:14" ht="15.75" thickBot="1" x14ac:dyDescent="0.3">
      <c r="A60" s="80" t="s">
        <v>73</v>
      </c>
      <c r="B60" s="96">
        <v>1</v>
      </c>
      <c r="C60" s="144">
        <v>2</v>
      </c>
      <c r="D60" s="151">
        <f t="shared" si="20"/>
        <v>2</v>
      </c>
      <c r="E60" s="238"/>
      <c r="F60" s="97">
        <v>200</v>
      </c>
      <c r="G60" s="82" t="s">
        <v>19</v>
      </c>
      <c r="H60" s="97">
        <v>1</v>
      </c>
      <c r="I60" s="168">
        <v>4</v>
      </c>
      <c r="J60" s="175">
        <f t="shared" si="18"/>
        <v>8</v>
      </c>
      <c r="K60" s="193">
        <f t="shared" si="19"/>
        <v>1.8181818181818182E-3</v>
      </c>
    </row>
    <row r="61" spans="1:14" ht="15.75" thickBot="1" x14ac:dyDescent="0.3">
      <c r="A61" s="80" t="s">
        <v>73</v>
      </c>
      <c r="B61" s="96">
        <v>1</v>
      </c>
      <c r="C61" s="144">
        <v>2</v>
      </c>
      <c r="D61" s="151">
        <f t="shared" si="20"/>
        <v>2</v>
      </c>
      <c r="E61" s="238"/>
      <c r="F61" s="97">
        <v>200</v>
      </c>
      <c r="G61" s="82" t="s">
        <v>19</v>
      </c>
      <c r="H61" s="97">
        <v>1</v>
      </c>
      <c r="I61" s="168">
        <v>4</v>
      </c>
      <c r="J61" s="175">
        <f t="shared" si="18"/>
        <v>8</v>
      </c>
      <c r="K61" s="193">
        <f t="shared" si="19"/>
        <v>1.8181818181818182E-3</v>
      </c>
    </row>
    <row r="62" spans="1:14" ht="15.75" thickBot="1" x14ac:dyDescent="0.3">
      <c r="A62" s="80" t="s">
        <v>74</v>
      </c>
      <c r="B62" s="96">
        <v>1</v>
      </c>
      <c r="C62" s="144">
        <v>2</v>
      </c>
      <c r="D62" s="6">
        <f t="shared" ref="D62:D69" si="21">B62*C62</f>
        <v>2</v>
      </c>
      <c r="E62" s="238"/>
      <c r="F62" s="97">
        <v>200</v>
      </c>
      <c r="G62" s="82" t="s">
        <v>19</v>
      </c>
      <c r="H62" s="97">
        <v>1</v>
      </c>
      <c r="I62" s="168">
        <v>4</v>
      </c>
      <c r="J62" s="175">
        <f t="shared" si="18"/>
        <v>8</v>
      </c>
      <c r="K62" s="193">
        <f t="shared" si="19"/>
        <v>1.8181818181818182E-3</v>
      </c>
    </row>
    <row r="63" spans="1:14" ht="15.75" thickBot="1" x14ac:dyDescent="0.3">
      <c r="A63" s="80" t="s">
        <v>75</v>
      </c>
      <c r="B63" s="96">
        <v>1</v>
      </c>
      <c r="C63" s="144">
        <v>2</v>
      </c>
      <c r="D63" s="6">
        <f t="shared" si="21"/>
        <v>2</v>
      </c>
      <c r="E63" s="238"/>
      <c r="F63" s="97">
        <v>200</v>
      </c>
      <c r="G63" s="82" t="s">
        <v>19</v>
      </c>
      <c r="H63" s="97">
        <v>1</v>
      </c>
      <c r="I63" s="168">
        <v>4</v>
      </c>
      <c r="J63" s="175">
        <f t="shared" si="18"/>
        <v>8</v>
      </c>
      <c r="K63" s="193">
        <f t="shared" si="19"/>
        <v>1.8181818181818182E-3</v>
      </c>
    </row>
    <row r="64" spans="1:14" ht="15.75" thickBot="1" x14ac:dyDescent="0.3">
      <c r="A64" s="80" t="s">
        <v>75</v>
      </c>
      <c r="B64" s="96">
        <v>1</v>
      </c>
      <c r="C64" s="144">
        <v>2</v>
      </c>
      <c r="D64" s="6">
        <f t="shared" si="21"/>
        <v>2</v>
      </c>
      <c r="E64" s="238"/>
      <c r="F64" s="82">
        <v>200</v>
      </c>
      <c r="G64" s="82" t="s">
        <v>19</v>
      </c>
      <c r="H64" s="97">
        <v>1</v>
      </c>
      <c r="I64" s="168">
        <v>4</v>
      </c>
      <c r="J64" s="175">
        <f t="shared" si="18"/>
        <v>8</v>
      </c>
      <c r="K64" s="194">
        <f t="shared" ref="K64:K69" si="22">J64/F64/22</f>
        <v>1.8181818181818182E-3</v>
      </c>
    </row>
    <row r="65" spans="1:13" ht="15.75" thickBot="1" x14ac:dyDescent="0.3">
      <c r="A65" s="80" t="s">
        <v>76</v>
      </c>
      <c r="B65" s="96">
        <v>1</v>
      </c>
      <c r="C65" s="144">
        <v>2</v>
      </c>
      <c r="D65" s="6">
        <f t="shared" si="21"/>
        <v>2</v>
      </c>
      <c r="E65" s="238"/>
      <c r="F65" s="82">
        <v>200</v>
      </c>
      <c r="G65" s="82" t="s">
        <v>18</v>
      </c>
      <c r="H65" s="82">
        <v>2</v>
      </c>
      <c r="I65" s="168">
        <v>22</v>
      </c>
      <c r="J65" s="175">
        <f t="shared" si="18"/>
        <v>44</v>
      </c>
      <c r="K65" s="194">
        <f t="shared" si="22"/>
        <v>0.01</v>
      </c>
    </row>
    <row r="66" spans="1:13" x14ac:dyDescent="0.25">
      <c r="A66" s="80"/>
      <c r="B66" s="96"/>
      <c r="C66" s="144"/>
      <c r="D66" s="6">
        <f t="shared" si="21"/>
        <v>0</v>
      </c>
      <c r="E66" s="238"/>
      <c r="F66" s="82">
        <v>200</v>
      </c>
      <c r="G66" s="82"/>
      <c r="H66" s="82"/>
      <c r="I66" s="168"/>
      <c r="J66" s="9">
        <f t="shared" ref="J66:J69" si="23">D66*I66</f>
        <v>0</v>
      </c>
      <c r="K66" s="194">
        <f t="shared" si="22"/>
        <v>0</v>
      </c>
    </row>
    <row r="67" spans="1:13" x14ac:dyDescent="0.25">
      <c r="A67" s="80"/>
      <c r="B67" s="81"/>
      <c r="C67" s="145"/>
      <c r="D67" s="6">
        <f t="shared" si="21"/>
        <v>0</v>
      </c>
      <c r="E67" s="238"/>
      <c r="F67" s="82">
        <v>200</v>
      </c>
      <c r="G67" s="82"/>
      <c r="H67" s="82"/>
      <c r="I67" s="169"/>
      <c r="J67" s="9">
        <f t="shared" si="23"/>
        <v>0</v>
      </c>
      <c r="K67" s="194">
        <f t="shared" si="22"/>
        <v>0</v>
      </c>
    </row>
    <row r="68" spans="1:13" x14ac:dyDescent="0.25">
      <c r="A68" s="80"/>
      <c r="B68" s="81"/>
      <c r="C68" s="145"/>
      <c r="D68" s="6">
        <f t="shared" si="21"/>
        <v>0</v>
      </c>
      <c r="E68" s="238"/>
      <c r="F68" s="82">
        <v>200</v>
      </c>
      <c r="G68" s="82"/>
      <c r="H68" s="82"/>
      <c r="I68" s="169"/>
      <c r="J68" s="9">
        <f t="shared" si="23"/>
        <v>0</v>
      </c>
      <c r="K68" s="194">
        <f t="shared" si="22"/>
        <v>0</v>
      </c>
    </row>
    <row r="69" spans="1:13" ht="15.75" thickBot="1" x14ac:dyDescent="0.3">
      <c r="A69" s="83"/>
      <c r="B69" s="84"/>
      <c r="C69" s="146"/>
      <c r="D69" s="150">
        <f t="shared" si="21"/>
        <v>0</v>
      </c>
      <c r="E69" s="239"/>
      <c r="F69" s="85">
        <v>200</v>
      </c>
      <c r="G69" s="85"/>
      <c r="H69" s="85"/>
      <c r="I69" s="170"/>
      <c r="J69" s="176">
        <f t="shared" si="23"/>
        <v>0</v>
      </c>
      <c r="K69" s="195">
        <f t="shared" si="22"/>
        <v>0</v>
      </c>
    </row>
    <row r="70" spans="1:13" x14ac:dyDescent="0.25">
      <c r="A70" s="31" t="s">
        <v>83</v>
      </c>
      <c r="B70" s="32">
        <v>5.36</v>
      </c>
      <c r="C70" s="129">
        <v>10</v>
      </c>
      <c r="D70" s="29">
        <f>B70*C70</f>
        <v>53.6</v>
      </c>
      <c r="E70" s="208" t="s">
        <v>31</v>
      </c>
      <c r="F70" s="33">
        <v>1800</v>
      </c>
      <c r="G70" s="33" t="s">
        <v>19</v>
      </c>
      <c r="H70" s="48">
        <v>1</v>
      </c>
      <c r="I70" s="153">
        <v>4</v>
      </c>
      <c r="J70" s="175">
        <f>D70*I70</f>
        <v>214.4</v>
      </c>
      <c r="K70" s="178">
        <f>J70/F70/22</f>
        <v>5.4141414141414138E-3</v>
      </c>
      <c r="M70" s="27"/>
    </row>
    <row r="71" spans="1:13" x14ac:dyDescent="0.25">
      <c r="A71" s="34" t="s">
        <v>84</v>
      </c>
      <c r="B71" s="35">
        <v>15</v>
      </c>
      <c r="C71" s="130">
        <v>10</v>
      </c>
      <c r="D71" s="5">
        <f>B71*C71</f>
        <v>150</v>
      </c>
      <c r="E71" s="209"/>
      <c r="F71" s="36">
        <v>1800</v>
      </c>
      <c r="G71" s="36" t="s">
        <v>19</v>
      </c>
      <c r="H71" s="47">
        <v>1</v>
      </c>
      <c r="I71" s="154">
        <v>4</v>
      </c>
      <c r="J71" s="9">
        <f t="shared" ref="J71:J74" si="24">D71*I71</f>
        <v>600</v>
      </c>
      <c r="K71" s="179">
        <f t="shared" ref="K71:K76" si="25">J71/F71/22</f>
        <v>1.515151515151515E-2</v>
      </c>
    </row>
    <row r="72" spans="1:13" x14ac:dyDescent="0.25">
      <c r="A72" s="34" t="s">
        <v>85</v>
      </c>
      <c r="B72" s="35">
        <v>58</v>
      </c>
      <c r="C72" s="130">
        <v>9</v>
      </c>
      <c r="D72" s="5">
        <f>B72*C72</f>
        <v>522</v>
      </c>
      <c r="E72" s="209"/>
      <c r="F72" s="36">
        <v>1800</v>
      </c>
      <c r="G72" s="36" t="s">
        <v>19</v>
      </c>
      <c r="H72" s="47">
        <v>1</v>
      </c>
      <c r="I72" s="154">
        <v>4</v>
      </c>
      <c r="J72" s="9">
        <f>D72*I72</f>
        <v>2088</v>
      </c>
      <c r="K72" s="179">
        <f t="shared" si="25"/>
        <v>5.2727272727272727E-2</v>
      </c>
    </row>
    <row r="73" spans="1:13" x14ac:dyDescent="0.25">
      <c r="A73" s="34"/>
      <c r="B73" s="35"/>
      <c r="C73" s="130"/>
      <c r="D73" s="5">
        <f t="shared" ref="D73:D76" si="26">B73*C73</f>
        <v>0</v>
      </c>
      <c r="E73" s="209"/>
      <c r="F73" s="36">
        <v>1800</v>
      </c>
      <c r="G73" s="36"/>
      <c r="H73" s="47"/>
      <c r="I73" s="154"/>
      <c r="J73" s="9">
        <f t="shared" si="24"/>
        <v>0</v>
      </c>
      <c r="K73" s="179">
        <f t="shared" si="25"/>
        <v>0</v>
      </c>
    </row>
    <row r="74" spans="1:13" x14ac:dyDescent="0.25">
      <c r="A74" s="34"/>
      <c r="B74" s="35"/>
      <c r="C74" s="130"/>
      <c r="D74" s="5">
        <f t="shared" si="26"/>
        <v>0</v>
      </c>
      <c r="E74" s="209"/>
      <c r="F74" s="36">
        <v>1800</v>
      </c>
      <c r="G74" s="36"/>
      <c r="H74" s="47"/>
      <c r="I74" s="154"/>
      <c r="J74" s="9">
        <f t="shared" si="24"/>
        <v>0</v>
      </c>
      <c r="K74" s="179">
        <f t="shared" si="25"/>
        <v>0</v>
      </c>
    </row>
    <row r="75" spans="1:13" x14ac:dyDescent="0.25">
      <c r="A75" s="34"/>
      <c r="B75" s="35"/>
      <c r="C75" s="130"/>
      <c r="D75" s="5">
        <f t="shared" si="26"/>
        <v>0</v>
      </c>
      <c r="E75" s="209"/>
      <c r="F75" s="36">
        <v>1800</v>
      </c>
      <c r="G75" s="36"/>
      <c r="H75" s="47"/>
      <c r="I75" s="154"/>
      <c r="J75" s="9">
        <f>D75*I75</f>
        <v>0</v>
      </c>
      <c r="K75" s="179">
        <f t="shared" si="25"/>
        <v>0</v>
      </c>
    </row>
    <row r="76" spans="1:13" ht="15.75" thickBot="1" x14ac:dyDescent="0.3">
      <c r="A76" s="37"/>
      <c r="B76" s="38"/>
      <c r="C76" s="131"/>
      <c r="D76" s="30">
        <f t="shared" si="26"/>
        <v>0</v>
      </c>
      <c r="E76" s="210"/>
      <c r="F76" s="39">
        <v>1800</v>
      </c>
      <c r="G76" s="39"/>
      <c r="H76" s="49"/>
      <c r="I76" s="155"/>
      <c r="J76" s="176">
        <f>D76*I76</f>
        <v>0</v>
      </c>
      <c r="K76" s="180">
        <f t="shared" si="25"/>
        <v>0</v>
      </c>
    </row>
    <row r="77" spans="1:13" x14ac:dyDescent="0.25">
      <c r="A77" s="100" t="s">
        <v>86</v>
      </c>
      <c r="B77" s="101">
        <v>10</v>
      </c>
      <c r="C77" s="147">
        <v>124.82</v>
      </c>
      <c r="D77" s="29">
        <f>B77*C77</f>
        <v>1248.1999999999998</v>
      </c>
      <c r="E77" s="217" t="s">
        <v>32</v>
      </c>
      <c r="F77" s="98">
        <v>6000</v>
      </c>
      <c r="G77" s="98" t="s">
        <v>18</v>
      </c>
      <c r="H77" s="99">
        <v>1</v>
      </c>
      <c r="I77" s="171">
        <v>22</v>
      </c>
      <c r="J77" s="175">
        <f>D77*I77</f>
        <v>27460.399999999994</v>
      </c>
      <c r="K77" s="196">
        <f>J77/F77/22</f>
        <v>0.20803333333333329</v>
      </c>
      <c r="M77" s="27"/>
    </row>
    <row r="78" spans="1:13" x14ac:dyDescent="0.25">
      <c r="A78" s="100"/>
      <c r="B78" s="101"/>
      <c r="C78" s="147"/>
      <c r="D78" s="5">
        <f>B78*C78</f>
        <v>0</v>
      </c>
      <c r="E78" s="218"/>
      <c r="F78" s="102">
        <v>6000</v>
      </c>
      <c r="G78" s="102"/>
      <c r="H78" s="103"/>
      <c r="I78" s="172"/>
      <c r="J78" s="9">
        <f t="shared" ref="J78:J80" si="27">D78*I78</f>
        <v>0</v>
      </c>
      <c r="K78" s="197">
        <f t="shared" ref="K78:K82" si="28">J78/F78/22</f>
        <v>0</v>
      </c>
    </row>
    <row r="79" spans="1:13" x14ac:dyDescent="0.25">
      <c r="A79" s="100"/>
      <c r="B79" s="101"/>
      <c r="C79" s="147"/>
      <c r="D79" s="5">
        <f t="shared" ref="D79:D82" si="29">B79*C79</f>
        <v>0</v>
      </c>
      <c r="E79" s="218"/>
      <c r="F79" s="102">
        <v>6000</v>
      </c>
      <c r="G79" s="102"/>
      <c r="H79" s="103"/>
      <c r="I79" s="172"/>
      <c r="J79" s="9">
        <f t="shared" si="27"/>
        <v>0</v>
      </c>
      <c r="K79" s="197">
        <f t="shared" si="28"/>
        <v>0</v>
      </c>
    </row>
    <row r="80" spans="1:13" x14ac:dyDescent="0.25">
      <c r="A80" s="100"/>
      <c r="B80" s="101"/>
      <c r="C80" s="147"/>
      <c r="D80" s="5">
        <f t="shared" si="29"/>
        <v>0</v>
      </c>
      <c r="E80" s="218"/>
      <c r="F80" s="102">
        <v>6000</v>
      </c>
      <c r="G80" s="102"/>
      <c r="H80" s="103"/>
      <c r="I80" s="172"/>
      <c r="J80" s="9">
        <f t="shared" si="27"/>
        <v>0</v>
      </c>
      <c r="K80" s="197">
        <f t="shared" si="28"/>
        <v>0</v>
      </c>
    </row>
    <row r="81" spans="1:13" x14ac:dyDescent="0.25">
      <c r="A81" s="100"/>
      <c r="B81" s="101"/>
      <c r="C81" s="147"/>
      <c r="D81" s="5">
        <f t="shared" si="29"/>
        <v>0</v>
      </c>
      <c r="E81" s="218"/>
      <c r="F81" s="102">
        <v>6000</v>
      </c>
      <c r="G81" s="102"/>
      <c r="H81" s="103"/>
      <c r="I81" s="172"/>
      <c r="J81" s="9">
        <f>D81*I81</f>
        <v>0</v>
      </c>
      <c r="K81" s="197">
        <f t="shared" si="28"/>
        <v>0</v>
      </c>
    </row>
    <row r="82" spans="1:13" ht="15.75" thickBot="1" x14ac:dyDescent="0.3">
      <c r="A82" s="104"/>
      <c r="B82" s="105"/>
      <c r="C82" s="148"/>
      <c r="D82" s="30">
        <f t="shared" si="29"/>
        <v>0</v>
      </c>
      <c r="E82" s="219"/>
      <c r="F82" s="106">
        <v>6000</v>
      </c>
      <c r="G82" s="106"/>
      <c r="H82" s="107"/>
      <c r="I82" s="173"/>
      <c r="J82" s="176">
        <f>D82*I82</f>
        <v>0</v>
      </c>
      <c r="K82" s="198">
        <f t="shared" si="28"/>
        <v>0</v>
      </c>
    </row>
    <row r="83" spans="1:13" x14ac:dyDescent="0.25">
      <c r="A83" s="50" t="s">
        <v>78</v>
      </c>
      <c r="B83" s="51">
        <v>93.5</v>
      </c>
      <c r="C83" s="149">
        <v>86</v>
      </c>
      <c r="D83" s="29">
        <f>B83*C83</f>
        <v>8041</v>
      </c>
      <c r="E83" s="220" t="s">
        <v>33</v>
      </c>
      <c r="F83" s="52">
        <v>1800</v>
      </c>
      <c r="G83" s="52" t="s">
        <v>5</v>
      </c>
      <c r="H83" s="53">
        <v>1</v>
      </c>
      <c r="I83" s="174">
        <v>2</v>
      </c>
      <c r="J83" s="175">
        <f>D83*I83</f>
        <v>16082</v>
      </c>
      <c r="K83" s="199">
        <f>J83/F83/22</f>
        <v>0.40611111111111114</v>
      </c>
      <c r="M83" s="27"/>
    </row>
    <row r="84" spans="1:13" x14ac:dyDescent="0.25">
      <c r="A84" s="54" t="s">
        <v>79</v>
      </c>
      <c r="B84" s="55">
        <v>59.38</v>
      </c>
      <c r="C84" s="133">
        <v>130</v>
      </c>
      <c r="D84" s="5">
        <f>B84*C84</f>
        <v>7719.4000000000005</v>
      </c>
      <c r="E84" s="221"/>
      <c r="F84" s="56">
        <v>1800</v>
      </c>
      <c r="G84" s="56" t="s">
        <v>5</v>
      </c>
      <c r="H84" s="57">
        <v>1</v>
      </c>
      <c r="I84" s="157">
        <v>2</v>
      </c>
      <c r="J84" s="9">
        <f t="shared" ref="J84:J87" si="30">D84*I84</f>
        <v>15438.800000000001</v>
      </c>
      <c r="K84" s="182">
        <f t="shared" ref="K84:K89" si="31">J84/F84/22</f>
        <v>0.38986868686868692</v>
      </c>
    </row>
    <row r="85" spans="1:13" x14ac:dyDescent="0.25">
      <c r="A85" s="54"/>
      <c r="B85" s="55"/>
      <c r="C85" s="133"/>
      <c r="D85" s="5">
        <f>B85*C85</f>
        <v>0</v>
      </c>
      <c r="E85" s="221"/>
      <c r="F85" s="56">
        <v>1800</v>
      </c>
      <c r="G85" s="56"/>
      <c r="H85" s="57"/>
      <c r="I85" s="157"/>
      <c r="J85" s="9">
        <f t="shared" si="30"/>
        <v>0</v>
      </c>
      <c r="K85" s="182">
        <f t="shared" si="31"/>
        <v>0</v>
      </c>
    </row>
    <row r="86" spans="1:13" x14ac:dyDescent="0.25">
      <c r="A86" s="54"/>
      <c r="B86" s="55"/>
      <c r="C86" s="133"/>
      <c r="D86" s="5">
        <f t="shared" ref="D86:D89" si="32">B86*C86</f>
        <v>0</v>
      </c>
      <c r="E86" s="221"/>
      <c r="F86" s="56">
        <v>1800</v>
      </c>
      <c r="G86" s="56"/>
      <c r="H86" s="57"/>
      <c r="I86" s="157"/>
      <c r="J86" s="9">
        <f t="shared" si="30"/>
        <v>0</v>
      </c>
      <c r="K86" s="182">
        <f t="shared" si="31"/>
        <v>0</v>
      </c>
    </row>
    <row r="87" spans="1:13" x14ac:dyDescent="0.25">
      <c r="A87" s="54"/>
      <c r="B87" s="55"/>
      <c r="C87" s="133"/>
      <c r="D87" s="5">
        <f t="shared" si="32"/>
        <v>0</v>
      </c>
      <c r="E87" s="221"/>
      <c r="F87" s="56">
        <v>1800</v>
      </c>
      <c r="G87" s="56"/>
      <c r="H87" s="57"/>
      <c r="I87" s="157"/>
      <c r="J87" s="9">
        <f t="shared" si="30"/>
        <v>0</v>
      </c>
      <c r="K87" s="182">
        <f t="shared" si="31"/>
        <v>0</v>
      </c>
    </row>
    <row r="88" spans="1:13" x14ac:dyDescent="0.25">
      <c r="A88" s="54"/>
      <c r="B88" s="55"/>
      <c r="C88" s="133"/>
      <c r="D88" s="5">
        <f t="shared" si="32"/>
        <v>0</v>
      </c>
      <c r="E88" s="221"/>
      <c r="F88" s="56">
        <v>1800</v>
      </c>
      <c r="G88" s="56"/>
      <c r="H88" s="57"/>
      <c r="I88" s="157"/>
      <c r="J88" s="9">
        <f>D88*I88</f>
        <v>0</v>
      </c>
      <c r="K88" s="182">
        <f t="shared" si="31"/>
        <v>0</v>
      </c>
    </row>
    <row r="89" spans="1:13" ht="15.75" thickBot="1" x14ac:dyDescent="0.3">
      <c r="A89" s="58"/>
      <c r="B89" s="59"/>
      <c r="C89" s="134"/>
      <c r="D89" s="30">
        <f t="shared" si="32"/>
        <v>0</v>
      </c>
      <c r="E89" s="222"/>
      <c r="F89" s="60">
        <v>1800</v>
      </c>
      <c r="G89" s="60"/>
      <c r="H89" s="61"/>
      <c r="I89" s="158"/>
      <c r="J89" s="176">
        <f>D89*I89</f>
        <v>0</v>
      </c>
      <c r="K89" s="183">
        <f t="shared" si="31"/>
        <v>0</v>
      </c>
    </row>
    <row r="90" spans="1:13" ht="15.75" thickBot="1" x14ac:dyDescent="0.3">
      <c r="A90" s="86" t="s">
        <v>78</v>
      </c>
      <c r="B90" s="87">
        <v>93.5</v>
      </c>
      <c r="C90" s="135">
        <v>86</v>
      </c>
      <c r="D90" s="29">
        <f>B90*C90</f>
        <v>8041</v>
      </c>
      <c r="E90" s="223" t="s">
        <v>34</v>
      </c>
      <c r="F90" s="88">
        <v>100000</v>
      </c>
      <c r="G90" s="88" t="s">
        <v>18</v>
      </c>
      <c r="H90" s="108">
        <v>1</v>
      </c>
      <c r="I90" s="159">
        <v>22</v>
      </c>
      <c r="J90" s="175">
        <f>D90*I90</f>
        <v>176902</v>
      </c>
      <c r="K90" s="184">
        <f>J90/F90/22</f>
        <v>8.0409999999999995E-2</v>
      </c>
    </row>
    <row r="91" spans="1:13" x14ac:dyDescent="0.25">
      <c r="A91" s="62" t="s">
        <v>79</v>
      </c>
      <c r="B91" s="63">
        <v>59.38</v>
      </c>
      <c r="C91" s="136">
        <v>130</v>
      </c>
      <c r="D91" s="5">
        <f>B91*C91</f>
        <v>7719.4000000000005</v>
      </c>
      <c r="E91" s="224"/>
      <c r="F91" s="64">
        <v>100000</v>
      </c>
      <c r="G91" s="64" t="s">
        <v>18</v>
      </c>
      <c r="H91" s="109">
        <v>1</v>
      </c>
      <c r="I91" s="160">
        <v>22</v>
      </c>
      <c r="J91" s="175">
        <f>D91*I91</f>
        <v>169826.80000000002</v>
      </c>
      <c r="K91" s="184">
        <f>J91/F91/22</f>
        <v>7.7193999999999999E-2</v>
      </c>
    </row>
    <row r="92" spans="1:13" x14ac:dyDescent="0.25">
      <c r="A92" s="62"/>
      <c r="B92" s="63"/>
      <c r="C92" s="136"/>
      <c r="D92" s="5">
        <f>B92*C92</f>
        <v>0</v>
      </c>
      <c r="E92" s="224"/>
      <c r="F92" s="64">
        <v>100000</v>
      </c>
      <c r="G92" s="64"/>
      <c r="H92" s="109"/>
      <c r="J92" s="9">
        <f>D92*I91</f>
        <v>0</v>
      </c>
      <c r="K92" s="185">
        <f t="shared" ref="K92:K96" si="33">J92/F92/22</f>
        <v>0</v>
      </c>
    </row>
    <row r="93" spans="1:13" x14ac:dyDescent="0.25">
      <c r="A93" s="62"/>
      <c r="B93" s="63"/>
      <c r="C93" s="136"/>
      <c r="D93" s="5">
        <f t="shared" ref="D93:D96" si="34">B93*C93</f>
        <v>0</v>
      </c>
      <c r="E93" s="224"/>
      <c r="F93" s="64">
        <v>100000</v>
      </c>
      <c r="G93" s="64"/>
      <c r="H93" s="109"/>
      <c r="I93" s="160"/>
      <c r="J93" s="9">
        <f t="shared" ref="J93:J94" si="35">D93*I93</f>
        <v>0</v>
      </c>
      <c r="K93" s="185">
        <f t="shared" si="33"/>
        <v>0</v>
      </c>
    </row>
    <row r="94" spans="1:13" x14ac:dyDescent="0.25">
      <c r="A94" s="62"/>
      <c r="B94" s="63"/>
      <c r="C94" s="136"/>
      <c r="D94" s="5">
        <f t="shared" si="34"/>
        <v>0</v>
      </c>
      <c r="E94" s="224"/>
      <c r="F94" s="64">
        <v>100000</v>
      </c>
      <c r="G94" s="64"/>
      <c r="H94" s="109"/>
      <c r="I94" s="160"/>
      <c r="J94" s="9">
        <f t="shared" si="35"/>
        <v>0</v>
      </c>
      <c r="K94" s="185">
        <f t="shared" si="33"/>
        <v>0</v>
      </c>
    </row>
    <row r="95" spans="1:13" x14ac:dyDescent="0.25">
      <c r="A95" s="62"/>
      <c r="B95" s="63"/>
      <c r="C95" s="136"/>
      <c r="D95" s="5">
        <f t="shared" si="34"/>
        <v>0</v>
      </c>
      <c r="E95" s="224"/>
      <c r="F95" s="64">
        <v>100000</v>
      </c>
      <c r="G95" s="64"/>
      <c r="H95" s="109"/>
      <c r="I95" s="160"/>
      <c r="J95" s="9">
        <f>D95*I95</f>
        <v>0</v>
      </c>
      <c r="K95" s="185">
        <f t="shared" si="33"/>
        <v>0</v>
      </c>
    </row>
    <row r="96" spans="1:13" ht="15.75" thickBot="1" x14ac:dyDescent="0.3">
      <c r="A96" s="65"/>
      <c r="B96" s="66"/>
      <c r="C96" s="137"/>
      <c r="D96" s="30">
        <f t="shared" si="34"/>
        <v>0</v>
      </c>
      <c r="E96" s="225"/>
      <c r="F96" s="67">
        <v>100000</v>
      </c>
      <c r="G96" s="67"/>
      <c r="H96" s="110"/>
      <c r="I96" s="161"/>
      <c r="J96" s="176">
        <f>D96*I96</f>
        <v>0</v>
      </c>
      <c r="K96" s="186">
        <f t="shared" si="33"/>
        <v>0</v>
      </c>
    </row>
    <row r="97" spans="1:11" x14ac:dyDescent="0.25">
      <c r="A97" s="89"/>
      <c r="B97" s="90"/>
      <c r="C97" s="138"/>
      <c r="D97" s="29">
        <f>B97*C97</f>
        <v>0</v>
      </c>
      <c r="E97" s="226" t="s">
        <v>40</v>
      </c>
      <c r="F97" s="91">
        <v>130</v>
      </c>
      <c r="G97" s="91"/>
      <c r="H97" s="111"/>
      <c r="I97" s="162"/>
      <c r="J97" s="175">
        <f>D97*I97</f>
        <v>0</v>
      </c>
      <c r="K97" s="187">
        <f>J97/F97/22</f>
        <v>0</v>
      </c>
    </row>
    <row r="98" spans="1:11" x14ac:dyDescent="0.25">
      <c r="A98" s="68"/>
      <c r="B98" s="69"/>
      <c r="C98" s="139"/>
      <c r="D98" s="5">
        <f>B98*C98</f>
        <v>0</v>
      </c>
      <c r="E98" s="227"/>
      <c r="F98" s="70">
        <v>130</v>
      </c>
      <c r="G98" s="70"/>
      <c r="H98" s="112"/>
      <c r="I98" s="163"/>
      <c r="J98" s="9">
        <f t="shared" ref="J98:J99" si="36">D98*I98</f>
        <v>0</v>
      </c>
      <c r="K98" s="188">
        <f t="shared" ref="K98:K99" si="37">J98/F98/22</f>
        <v>0</v>
      </c>
    </row>
    <row r="99" spans="1:11" x14ac:dyDescent="0.25">
      <c r="A99" s="68"/>
      <c r="B99" s="69"/>
      <c r="C99" s="139"/>
      <c r="D99" s="5">
        <f>B99*C99</f>
        <v>0</v>
      </c>
      <c r="E99" s="227"/>
      <c r="F99" s="70">
        <v>130</v>
      </c>
      <c r="G99" s="70"/>
      <c r="H99" s="112"/>
      <c r="I99" s="163"/>
      <c r="J99" s="9">
        <f t="shared" si="36"/>
        <v>0</v>
      </c>
      <c r="K99" s="188">
        <f t="shared" si="37"/>
        <v>0</v>
      </c>
    </row>
    <row r="100" spans="1:11" x14ac:dyDescent="0.25">
      <c r="A100" s="68"/>
      <c r="B100" s="69"/>
      <c r="C100" s="139"/>
      <c r="D100" s="5">
        <f t="shared" ref="D100:D103" si="38">B100*C100</f>
        <v>0</v>
      </c>
      <c r="E100" s="227"/>
      <c r="F100" s="70">
        <v>130</v>
      </c>
      <c r="G100" s="70"/>
      <c r="H100" s="112"/>
      <c r="I100" s="163"/>
      <c r="J100" s="9">
        <f t="shared" ref="J100:J101" si="39">D100*I100</f>
        <v>0</v>
      </c>
      <c r="K100" s="188">
        <f t="shared" ref="K100:K103" si="40">J100/F100/22</f>
        <v>0</v>
      </c>
    </row>
    <row r="101" spans="1:11" x14ac:dyDescent="0.25">
      <c r="A101" s="68"/>
      <c r="B101" s="69"/>
      <c r="C101" s="139"/>
      <c r="D101" s="5">
        <f t="shared" si="38"/>
        <v>0</v>
      </c>
      <c r="E101" s="227"/>
      <c r="F101" s="70">
        <v>130</v>
      </c>
      <c r="G101" s="70"/>
      <c r="H101" s="112"/>
      <c r="I101" s="163"/>
      <c r="J101" s="9">
        <f t="shared" si="39"/>
        <v>0</v>
      </c>
      <c r="K101" s="188">
        <f t="shared" si="40"/>
        <v>0</v>
      </c>
    </row>
    <row r="102" spans="1:11" x14ac:dyDescent="0.25">
      <c r="A102" s="68"/>
      <c r="B102" s="69"/>
      <c r="C102" s="139"/>
      <c r="D102" s="5">
        <f t="shared" si="38"/>
        <v>0</v>
      </c>
      <c r="E102" s="227"/>
      <c r="F102" s="70">
        <v>130</v>
      </c>
      <c r="G102" s="70"/>
      <c r="H102" s="112"/>
      <c r="I102" s="163"/>
      <c r="J102" s="9">
        <f>D102*I102</f>
        <v>0</v>
      </c>
      <c r="K102" s="188">
        <f t="shared" si="40"/>
        <v>0</v>
      </c>
    </row>
    <row r="103" spans="1:11" ht="15.75" thickBot="1" x14ac:dyDescent="0.3">
      <c r="A103" s="71"/>
      <c r="B103" s="72"/>
      <c r="C103" s="140"/>
      <c r="D103" s="30">
        <f t="shared" si="38"/>
        <v>0</v>
      </c>
      <c r="E103" s="228"/>
      <c r="F103" s="73">
        <v>130</v>
      </c>
      <c r="G103" s="73"/>
      <c r="H103" s="113"/>
      <c r="I103" s="164"/>
      <c r="J103" s="176">
        <f>D103*I103</f>
        <v>0</v>
      </c>
      <c r="K103" s="189">
        <f t="shared" si="40"/>
        <v>0</v>
      </c>
    </row>
    <row r="104" spans="1:11" x14ac:dyDescent="0.25">
      <c r="A104" s="204" t="s">
        <v>60</v>
      </c>
      <c r="B104" s="205">
        <v>56</v>
      </c>
      <c r="C104" s="206">
        <v>1.42</v>
      </c>
      <c r="D104" s="29">
        <f>B104*C104</f>
        <v>79.52</v>
      </c>
      <c r="E104" s="229" t="s">
        <v>39</v>
      </c>
      <c r="F104" s="94">
        <v>300</v>
      </c>
      <c r="G104" s="94" t="s">
        <v>5</v>
      </c>
      <c r="H104" s="114">
        <v>1</v>
      </c>
      <c r="I104" s="165">
        <v>2</v>
      </c>
      <c r="J104" s="175">
        <f>D104*I104</f>
        <v>159.04</v>
      </c>
      <c r="K104" s="190">
        <f>J104/F104/22</f>
        <v>2.4096969696969697E-2</v>
      </c>
    </row>
    <row r="105" spans="1:11" x14ac:dyDescent="0.25">
      <c r="A105" s="74"/>
      <c r="B105" s="75"/>
      <c r="C105" s="142"/>
      <c r="D105" s="5">
        <f>B105*C105</f>
        <v>0</v>
      </c>
      <c r="E105" s="230"/>
      <c r="F105" s="76">
        <v>300</v>
      </c>
      <c r="G105" s="76"/>
      <c r="H105" s="115"/>
      <c r="I105" s="166"/>
      <c r="J105" s="9">
        <f t="shared" ref="J105:J108" si="41">D105*I105</f>
        <v>0</v>
      </c>
      <c r="K105" s="191">
        <f t="shared" ref="K105:K110" si="42">J105/F105/22</f>
        <v>0</v>
      </c>
    </row>
    <row r="106" spans="1:11" x14ac:dyDescent="0.25">
      <c r="A106" s="74"/>
      <c r="B106" s="75"/>
      <c r="C106" s="142"/>
      <c r="D106" s="5">
        <f>B106*C106</f>
        <v>0</v>
      </c>
      <c r="E106" s="230"/>
      <c r="F106" s="76">
        <v>300</v>
      </c>
      <c r="G106" s="76"/>
      <c r="H106" s="115"/>
      <c r="I106" s="166"/>
      <c r="J106" s="9">
        <f t="shared" si="41"/>
        <v>0</v>
      </c>
      <c r="K106" s="191">
        <f t="shared" si="42"/>
        <v>0</v>
      </c>
    </row>
    <row r="107" spans="1:11" x14ac:dyDescent="0.25">
      <c r="A107" s="74"/>
      <c r="B107" s="75"/>
      <c r="C107" s="142"/>
      <c r="D107" s="5">
        <f t="shared" ref="D107:D110" si="43">B107*C107</f>
        <v>0</v>
      </c>
      <c r="E107" s="230"/>
      <c r="F107" s="76">
        <v>300</v>
      </c>
      <c r="G107" s="76"/>
      <c r="H107" s="115"/>
      <c r="I107" s="166"/>
      <c r="J107" s="9">
        <f t="shared" si="41"/>
        <v>0</v>
      </c>
      <c r="K107" s="191">
        <f t="shared" si="42"/>
        <v>0</v>
      </c>
    </row>
    <row r="108" spans="1:11" x14ac:dyDescent="0.25">
      <c r="A108" s="74"/>
      <c r="B108" s="75"/>
      <c r="C108" s="142"/>
      <c r="D108" s="5">
        <f t="shared" si="43"/>
        <v>0</v>
      </c>
      <c r="E108" s="230"/>
      <c r="F108" s="76">
        <v>300</v>
      </c>
      <c r="G108" s="76"/>
      <c r="H108" s="115"/>
      <c r="I108" s="166"/>
      <c r="J108" s="9">
        <f t="shared" si="41"/>
        <v>0</v>
      </c>
      <c r="K108" s="191">
        <f t="shared" si="42"/>
        <v>0</v>
      </c>
    </row>
    <row r="109" spans="1:11" x14ac:dyDescent="0.25">
      <c r="A109" s="74"/>
      <c r="B109" s="75"/>
      <c r="C109" s="142"/>
      <c r="D109" s="5">
        <f t="shared" si="43"/>
        <v>0</v>
      </c>
      <c r="E109" s="230"/>
      <c r="F109" s="76">
        <v>300</v>
      </c>
      <c r="G109" s="76"/>
      <c r="H109" s="115"/>
      <c r="I109" s="166"/>
      <c r="J109" s="9">
        <f>D109*I109</f>
        <v>0</v>
      </c>
      <c r="K109" s="191">
        <f t="shared" si="42"/>
        <v>0</v>
      </c>
    </row>
    <row r="110" spans="1:11" ht="15.75" thickBot="1" x14ac:dyDescent="0.3">
      <c r="A110" s="77"/>
      <c r="B110" s="78"/>
      <c r="C110" s="143"/>
      <c r="D110" s="30">
        <f t="shared" si="43"/>
        <v>0</v>
      </c>
      <c r="E110" s="231"/>
      <c r="F110" s="79">
        <v>300</v>
      </c>
      <c r="G110" s="79"/>
      <c r="H110" s="116"/>
      <c r="I110" s="167"/>
      <c r="J110" s="176">
        <f>D110*I110</f>
        <v>0</v>
      </c>
      <c r="K110" s="192">
        <f t="shared" si="42"/>
        <v>0</v>
      </c>
    </row>
    <row r="111" spans="1:11" ht="15.75" thickBot="1" x14ac:dyDescent="0.3">
      <c r="A111" s="95" t="s">
        <v>61</v>
      </c>
      <c r="B111" s="96">
        <v>56</v>
      </c>
      <c r="C111" s="144">
        <v>1.42</v>
      </c>
      <c r="D111" s="29">
        <f>B111*C111</f>
        <v>79.52</v>
      </c>
      <c r="E111" s="236" t="s">
        <v>41</v>
      </c>
      <c r="F111" s="97">
        <v>300</v>
      </c>
      <c r="G111" s="97" t="s">
        <v>5</v>
      </c>
      <c r="H111" s="117">
        <v>1</v>
      </c>
      <c r="I111" s="168">
        <v>2</v>
      </c>
      <c r="J111" s="175">
        <f>D111*I111</f>
        <v>159.04</v>
      </c>
      <c r="K111" s="193">
        <f>J111/F111/22</f>
        <v>2.4096969696969697E-2</v>
      </c>
    </row>
    <row r="112" spans="1:11" x14ac:dyDescent="0.25">
      <c r="A112" s="95"/>
      <c r="B112" s="96"/>
      <c r="C112" s="144"/>
      <c r="D112" s="5">
        <f>B112*C112</f>
        <v>0</v>
      </c>
      <c r="E112" s="238"/>
      <c r="F112" s="82">
        <v>300</v>
      </c>
      <c r="G112" s="82"/>
      <c r="H112" s="118"/>
      <c r="I112" s="169"/>
      <c r="J112" s="175">
        <f>D112*I112</f>
        <v>0</v>
      </c>
      <c r="K112" s="194">
        <f t="shared" ref="K112:K117" si="44">J112/F112/22</f>
        <v>0</v>
      </c>
    </row>
    <row r="113" spans="1:11" x14ac:dyDescent="0.25">
      <c r="A113" s="80"/>
      <c r="B113" s="81"/>
      <c r="C113" s="145"/>
      <c r="D113" s="5">
        <f>B113*C113</f>
        <v>0</v>
      </c>
      <c r="E113" s="238"/>
      <c r="F113" s="82">
        <v>300</v>
      </c>
      <c r="G113" s="82"/>
      <c r="H113" s="118"/>
      <c r="I113" s="169"/>
      <c r="J113" s="9">
        <f>D113*I112</f>
        <v>0</v>
      </c>
      <c r="K113" s="194">
        <f t="shared" si="44"/>
        <v>0</v>
      </c>
    </row>
    <row r="114" spans="1:11" x14ac:dyDescent="0.25">
      <c r="A114" s="80"/>
      <c r="B114" s="81"/>
      <c r="C114" s="145"/>
      <c r="D114" s="5">
        <f t="shared" ref="D114:D117" si="45">B114*C114</f>
        <v>0</v>
      </c>
      <c r="E114" s="238"/>
      <c r="F114" s="82">
        <v>300</v>
      </c>
      <c r="G114" s="82"/>
      <c r="H114" s="118"/>
      <c r="I114" s="169"/>
      <c r="J114" s="9">
        <f t="shared" ref="J114:J115" si="46">D114*I114</f>
        <v>0</v>
      </c>
      <c r="K114" s="194">
        <f t="shared" si="44"/>
        <v>0</v>
      </c>
    </row>
    <row r="115" spans="1:11" x14ac:dyDescent="0.25">
      <c r="A115" s="80"/>
      <c r="B115" s="81"/>
      <c r="C115" s="145"/>
      <c r="D115" s="5">
        <f t="shared" si="45"/>
        <v>0</v>
      </c>
      <c r="E115" s="238"/>
      <c r="F115" s="82">
        <v>300</v>
      </c>
      <c r="G115" s="82"/>
      <c r="H115" s="118"/>
      <c r="I115" s="169"/>
      <c r="J115" s="9">
        <f t="shared" si="46"/>
        <v>0</v>
      </c>
      <c r="K115" s="194">
        <f t="shared" si="44"/>
        <v>0</v>
      </c>
    </row>
    <row r="116" spans="1:11" x14ac:dyDescent="0.25">
      <c r="A116" s="80"/>
      <c r="B116" s="81"/>
      <c r="C116" s="145"/>
      <c r="D116" s="5">
        <f t="shared" si="45"/>
        <v>0</v>
      </c>
      <c r="E116" s="238"/>
      <c r="F116" s="82">
        <v>300</v>
      </c>
      <c r="G116" s="82"/>
      <c r="H116" s="118"/>
      <c r="I116" s="169"/>
      <c r="J116" s="9">
        <f>D116*I116</f>
        <v>0</v>
      </c>
      <c r="K116" s="194">
        <f t="shared" si="44"/>
        <v>0</v>
      </c>
    </row>
    <row r="117" spans="1:11" ht="15.75" thickBot="1" x14ac:dyDescent="0.3">
      <c r="A117" s="83"/>
      <c r="B117" s="84"/>
      <c r="C117" s="146"/>
      <c r="D117" s="30">
        <f t="shared" si="45"/>
        <v>0</v>
      </c>
      <c r="E117" s="239"/>
      <c r="F117" s="85">
        <v>300</v>
      </c>
      <c r="G117" s="85"/>
      <c r="H117" s="119"/>
      <c r="I117" s="170"/>
      <c r="J117" s="176">
        <f>D117*I117</f>
        <v>0</v>
      </c>
      <c r="K117" s="195">
        <f t="shared" si="44"/>
        <v>0</v>
      </c>
    </row>
    <row r="118" spans="1:11" x14ac:dyDescent="0.25">
      <c r="A118" s="31"/>
      <c r="B118" s="32"/>
      <c r="C118" s="129"/>
      <c r="D118" s="29">
        <f>B118*C118</f>
        <v>0</v>
      </c>
      <c r="E118" s="244" t="s">
        <v>42</v>
      </c>
      <c r="F118" s="33">
        <v>130</v>
      </c>
      <c r="G118" s="33"/>
      <c r="H118" s="48"/>
      <c r="I118" s="153"/>
      <c r="J118" s="175">
        <f>D118*I118</f>
        <v>0</v>
      </c>
      <c r="K118" s="178">
        <f>J118/F118/22</f>
        <v>0</v>
      </c>
    </row>
    <row r="119" spans="1:11" x14ac:dyDescent="0.25">
      <c r="A119" s="34"/>
      <c r="B119" s="35"/>
      <c r="C119" s="130"/>
      <c r="D119" s="5">
        <f>B119*C119</f>
        <v>0</v>
      </c>
      <c r="E119" s="245"/>
      <c r="F119" s="36">
        <v>130</v>
      </c>
      <c r="G119" s="36"/>
      <c r="H119" s="47"/>
      <c r="I119" s="154"/>
      <c r="J119" s="9">
        <f t="shared" ref="J119" si="47">D119*I119</f>
        <v>0</v>
      </c>
      <c r="K119" s="179">
        <f t="shared" ref="K119:K120" si="48">J119/F119/22</f>
        <v>0</v>
      </c>
    </row>
    <row r="120" spans="1:11" ht="15.75" thickBot="1" x14ac:dyDescent="0.3">
      <c r="A120" s="37"/>
      <c r="B120" s="38"/>
      <c r="C120" s="131"/>
      <c r="D120" s="30">
        <f t="shared" ref="D120" si="49">B120*C120</f>
        <v>0</v>
      </c>
      <c r="E120" s="246"/>
      <c r="F120" s="39">
        <v>130</v>
      </c>
      <c r="G120" s="39"/>
      <c r="H120" s="49"/>
      <c r="I120" s="155"/>
      <c r="J120" s="176">
        <f>D120*I120</f>
        <v>0</v>
      </c>
      <c r="K120" s="180">
        <f t="shared" si="48"/>
        <v>0</v>
      </c>
    </row>
    <row r="121" spans="1:11" ht="15.75" thickBot="1" x14ac:dyDescent="0.3">
      <c r="A121" s="247" t="s">
        <v>58</v>
      </c>
      <c r="B121" s="248"/>
      <c r="C121" s="248"/>
      <c r="D121" s="8">
        <f>SUM(D2:D120)</f>
        <v>34585.779999999992</v>
      </c>
      <c r="I121" s="4"/>
      <c r="J121" s="177"/>
      <c r="K121" s="200"/>
    </row>
    <row r="122" spans="1:11" ht="15.75" thickBot="1" x14ac:dyDescent="0.3">
      <c r="A122" s="249" t="s">
        <v>57</v>
      </c>
      <c r="B122" s="250"/>
      <c r="C122" s="250"/>
      <c r="D122" s="250"/>
      <c r="E122" s="250"/>
      <c r="F122" s="250"/>
      <c r="G122" s="250"/>
      <c r="H122" s="250"/>
      <c r="I122" s="250"/>
      <c r="J122" s="152">
        <f>SUM(J2:J120)</f>
        <v>416660.64</v>
      </c>
      <c r="K122" s="201"/>
    </row>
    <row r="123" spans="1:11" ht="15.75" thickBot="1" x14ac:dyDescent="0.3">
      <c r="A123" s="251" t="s">
        <v>59</v>
      </c>
      <c r="B123" s="252"/>
      <c r="C123" s="252"/>
      <c r="D123" s="252"/>
      <c r="E123" s="252"/>
      <c r="F123" s="252"/>
      <c r="G123" s="252"/>
      <c r="H123" s="252"/>
      <c r="I123" s="252"/>
      <c r="J123" s="252"/>
      <c r="K123" s="202">
        <f>SUM(K2:K120)</f>
        <v>1.7614337979797983</v>
      </c>
    </row>
    <row r="124" spans="1:11" x14ac:dyDescent="0.25">
      <c r="B124" s="2"/>
      <c r="C124" s="2"/>
    </row>
    <row r="125" spans="1:11" ht="15.75" thickBot="1" x14ac:dyDescent="0.3">
      <c r="J125" s="27"/>
    </row>
    <row r="126" spans="1:11" ht="16.5" thickBot="1" x14ac:dyDescent="0.3">
      <c r="A126" s="214" t="s">
        <v>43</v>
      </c>
      <c r="B126" s="215"/>
      <c r="C126" s="215"/>
      <c r="D126" s="215"/>
      <c r="E126" s="216"/>
      <c r="J126" s="27"/>
    </row>
    <row r="127" spans="1:11" ht="15.75" thickBot="1" x14ac:dyDescent="0.3">
      <c r="A127" s="253" t="s">
        <v>47</v>
      </c>
      <c r="B127" s="254"/>
      <c r="C127" s="254"/>
      <c r="D127" s="254"/>
      <c r="E127" s="255"/>
    </row>
    <row r="128" spans="1:11" ht="6" customHeight="1" thickBot="1" x14ac:dyDescent="0.3"/>
    <row r="129" spans="1:15" ht="15.75" customHeight="1" x14ac:dyDescent="0.25">
      <c r="A129" s="232" t="s">
        <v>48</v>
      </c>
      <c r="B129" s="233"/>
      <c r="C129" s="233"/>
      <c r="D129" s="233"/>
      <c r="E129" s="234"/>
    </row>
    <row r="130" spans="1:15" ht="60" x14ac:dyDescent="0.25">
      <c r="A130" s="21" t="s">
        <v>7</v>
      </c>
      <c r="B130" s="11" t="s">
        <v>12</v>
      </c>
      <c r="C130" s="11" t="s">
        <v>45</v>
      </c>
      <c r="D130" s="12" t="s">
        <v>16</v>
      </c>
      <c r="E130" s="22" t="s">
        <v>3</v>
      </c>
    </row>
    <row r="131" spans="1:15" s="123" customFormat="1" x14ac:dyDescent="0.25">
      <c r="A131" s="120" t="str">
        <f>E2</f>
        <v>INTERNA -Pisos Frios &amp; Acarpetados</v>
      </c>
      <c r="B131" s="121">
        <f>SUM(J2:J21)</f>
        <v>7382.16</v>
      </c>
      <c r="C131" s="18">
        <f>F2</f>
        <v>800</v>
      </c>
      <c r="D131" s="122">
        <f>((800*B131)/C131)/22</f>
        <v>335.55272727272728</v>
      </c>
      <c r="E131" s="211"/>
      <c r="F131" s="4"/>
      <c r="G131" s="4"/>
      <c r="H131" s="4"/>
      <c r="I131" s="3"/>
    </row>
    <row r="132" spans="1:15" s="123" customFormat="1" x14ac:dyDescent="0.25">
      <c r="A132" s="120" t="str">
        <f>E22</f>
        <v>INTERNA -
Laboratórios</v>
      </c>
      <c r="B132" s="121">
        <f>SUM(J22:J27)</f>
        <v>200</v>
      </c>
      <c r="C132" s="18">
        <f>F22</f>
        <v>360</v>
      </c>
      <c r="D132" s="122">
        <f t="shared" ref="D132:D136" si="50">((800*B132)/C132)/22</f>
        <v>20.202020202020204</v>
      </c>
      <c r="E132" s="212"/>
      <c r="F132" s="4"/>
      <c r="G132" s="4"/>
      <c r="H132" s="4"/>
      <c r="I132" s="3"/>
    </row>
    <row r="133" spans="1:15" s="123" customFormat="1" x14ac:dyDescent="0.25">
      <c r="A133" s="120" t="str">
        <f>E28</f>
        <v>INTERNA -
Almoxarifado / Galpões</v>
      </c>
      <c r="B133" s="121">
        <f>SUM(J28:J33)</f>
        <v>0</v>
      </c>
      <c r="C133" s="18">
        <f>F28</f>
        <v>1500</v>
      </c>
      <c r="D133" s="122">
        <f t="shared" si="50"/>
        <v>0</v>
      </c>
      <c r="E133" s="212"/>
      <c r="F133" s="4"/>
      <c r="G133" s="4"/>
      <c r="H133" s="4"/>
      <c r="I133" s="3"/>
    </row>
    <row r="134" spans="1:15" s="123" customFormat="1" x14ac:dyDescent="0.25">
      <c r="A134" s="120" t="str">
        <f>E34</f>
        <v>INTERNA -
Oficinas</v>
      </c>
      <c r="B134" s="121">
        <f>SUM(J34:J39)</f>
        <v>0</v>
      </c>
      <c r="C134" s="18">
        <f>F34</f>
        <v>1200</v>
      </c>
      <c r="D134" s="122">
        <f t="shared" si="50"/>
        <v>0</v>
      </c>
      <c r="E134" s="212"/>
      <c r="F134" s="4"/>
      <c r="G134" s="4"/>
      <c r="H134" s="4"/>
      <c r="I134" s="3"/>
    </row>
    <row r="135" spans="1:15" s="123" customFormat="1" x14ac:dyDescent="0.25">
      <c r="A135" s="120" t="str">
        <f>E40</f>
        <v>INTERNA -
Áreas com espaços livres - saguão, hall e salão</v>
      </c>
      <c r="B135" s="121">
        <f>SUM(J40:J51)</f>
        <v>0</v>
      </c>
      <c r="C135" s="18">
        <f>F40</f>
        <v>1000</v>
      </c>
      <c r="D135" s="122">
        <f t="shared" si="50"/>
        <v>0</v>
      </c>
      <c r="E135" s="212"/>
      <c r="F135" s="4"/>
      <c r="G135" s="4"/>
      <c r="H135" s="4"/>
      <c r="I135" s="3"/>
    </row>
    <row r="136" spans="1:15" s="123" customFormat="1" x14ac:dyDescent="0.25">
      <c r="A136" s="120" t="str">
        <f>E52</f>
        <v>INTERNA -
Banheiros</v>
      </c>
      <c r="B136" s="121">
        <f>SUM(J52:J69)</f>
        <v>148</v>
      </c>
      <c r="C136" s="18">
        <f>F52</f>
        <v>200</v>
      </c>
      <c r="D136" s="122">
        <f t="shared" si="50"/>
        <v>26.90909090909091</v>
      </c>
      <c r="E136" s="212"/>
      <c r="F136" s="4"/>
      <c r="G136" s="4"/>
      <c r="H136" s="4"/>
      <c r="I136" s="3"/>
    </row>
    <row r="137" spans="1:15" s="123" customFormat="1" x14ac:dyDescent="0.25">
      <c r="C137" s="18"/>
      <c r="D137" s="122"/>
      <c r="E137" s="213"/>
      <c r="F137" s="4"/>
      <c r="G137" s="4"/>
      <c r="H137" s="4"/>
      <c r="I137" s="3"/>
    </row>
    <row r="138" spans="1:15" ht="30.75" customHeight="1" thickBot="1" x14ac:dyDescent="0.3">
      <c r="A138" s="240" t="s">
        <v>52</v>
      </c>
      <c r="B138" s="241"/>
      <c r="C138" s="241"/>
      <c r="D138" s="128">
        <f>SUM(D131:D137)</f>
        <v>382.66383838383842</v>
      </c>
      <c r="E138" s="23">
        <f>D138/800</f>
        <v>0.47832979797979802</v>
      </c>
      <c r="G138" s="28"/>
      <c r="H138" s="28"/>
    </row>
    <row r="139" spans="1:15" x14ac:dyDescent="0.25">
      <c r="A139" s="13"/>
      <c r="B139" s="13"/>
      <c r="C139" s="13"/>
      <c r="D139" s="24"/>
      <c r="E139" s="25"/>
    </row>
    <row r="140" spans="1:15" ht="15.75" customHeight="1" thickBot="1" x14ac:dyDescent="0.3">
      <c r="A140" s="13"/>
      <c r="B140" s="13"/>
      <c r="C140" s="13"/>
      <c r="D140" s="14"/>
    </row>
    <row r="141" spans="1:15" ht="15.75" customHeight="1" x14ac:dyDescent="0.25">
      <c r="A141" s="232" t="s">
        <v>49</v>
      </c>
      <c r="B141" s="233"/>
      <c r="C141" s="233"/>
      <c r="D141" s="233"/>
      <c r="E141" s="234"/>
    </row>
    <row r="142" spans="1:15" ht="75" x14ac:dyDescent="0.25">
      <c r="A142" s="21" t="s">
        <v>7</v>
      </c>
      <c r="B142" s="11" t="s">
        <v>6</v>
      </c>
      <c r="C142" s="11" t="s">
        <v>15</v>
      </c>
      <c r="D142" s="12" t="s">
        <v>13</v>
      </c>
      <c r="E142" s="22" t="s">
        <v>3</v>
      </c>
    </row>
    <row r="143" spans="1:15" s="4" customFormat="1" ht="45" x14ac:dyDescent="0.25">
      <c r="A143" s="16" t="str">
        <f>E70</f>
        <v>EXTERNA - 
Pisos pavimentados adjacentes / contíguos às edificações</v>
      </c>
      <c r="B143" s="10">
        <f>SUM(J70:J76)</f>
        <v>2902.4</v>
      </c>
      <c r="C143" s="19">
        <f>F70</f>
        <v>1800</v>
      </c>
      <c r="D143" s="20">
        <f>((1800*B143)/C143)/22</f>
        <v>131.92727272727274</v>
      </c>
      <c r="E143" s="211"/>
      <c r="I143" s="3"/>
      <c r="J143"/>
      <c r="K143"/>
      <c r="L143"/>
      <c r="M143"/>
      <c r="N143"/>
      <c r="O143"/>
    </row>
    <row r="144" spans="1:15" s="4" customFormat="1" ht="30" x14ac:dyDescent="0.25">
      <c r="A144" s="16" t="str">
        <f>E77</f>
        <v>EXTERNA - 
Varriação de passeios e arruamentos</v>
      </c>
      <c r="B144" s="10">
        <f>SUM(J77:J82)</f>
        <v>27460.399999999994</v>
      </c>
      <c r="C144" s="19">
        <f>F77</f>
        <v>6000</v>
      </c>
      <c r="D144" s="20">
        <f>((1800*B144)/C144)/22</f>
        <v>374.46</v>
      </c>
      <c r="E144" s="212"/>
      <c r="I144" s="3"/>
      <c r="J144"/>
      <c r="K144"/>
      <c r="L144"/>
      <c r="M144"/>
      <c r="N144"/>
      <c r="O144"/>
    </row>
    <row r="145" spans="1:15" s="4" customFormat="1" ht="45" x14ac:dyDescent="0.25">
      <c r="A145" s="16" t="str">
        <f>E83</f>
        <v>EXTERNA - 
Pátios e áreas verdes com alta, média ou baixa frequência</v>
      </c>
      <c r="B145" s="10">
        <f>SUM(J83:J89)</f>
        <v>31520.800000000003</v>
      </c>
      <c r="C145" s="19">
        <f>F83</f>
        <v>1800</v>
      </c>
      <c r="D145" s="20">
        <f>((1800*B145)/C145)/22</f>
        <v>1432.7636363636366</v>
      </c>
      <c r="E145" s="212"/>
      <c r="I145" s="3"/>
      <c r="J145"/>
      <c r="K145"/>
      <c r="L145"/>
      <c r="M145"/>
      <c r="N145"/>
      <c r="O145"/>
    </row>
    <row r="146" spans="1:15" s="4" customFormat="1" ht="45" x14ac:dyDescent="0.25">
      <c r="A146" s="16" t="str">
        <f>E90</f>
        <v>EXTERNA - 
Coleta de detritos em pátios e áreas verdes com frequência diária</v>
      </c>
      <c r="B146" s="10">
        <f>SUM(J90:J96)</f>
        <v>346728.80000000005</v>
      </c>
      <c r="C146" s="19">
        <f>F90</f>
        <v>100000</v>
      </c>
      <c r="D146" s="20">
        <f>((1800*B146)/C146)/22</f>
        <v>283.68720000000008</v>
      </c>
      <c r="E146" s="212"/>
      <c r="I146" s="3"/>
      <c r="J146"/>
      <c r="K146"/>
      <c r="L146"/>
      <c r="M146"/>
      <c r="N146"/>
      <c r="O146"/>
    </row>
    <row r="147" spans="1:15" s="4" customFormat="1" x14ac:dyDescent="0.25">
      <c r="A147" s="16"/>
      <c r="B147" s="10"/>
      <c r="C147" s="19"/>
      <c r="D147" s="20"/>
      <c r="E147" s="213"/>
      <c r="I147" s="3"/>
      <c r="J147"/>
      <c r="K147"/>
      <c r="L147"/>
      <c r="M147"/>
      <c r="N147"/>
      <c r="O147"/>
    </row>
    <row r="148" spans="1:15" s="4" customFormat="1" ht="30.75" customHeight="1" thickBot="1" x14ac:dyDescent="0.3">
      <c r="A148" s="240" t="s">
        <v>53</v>
      </c>
      <c r="B148" s="241"/>
      <c r="C148" s="241"/>
      <c r="D148" s="128">
        <f>SUM(D143:D147)</f>
        <v>2222.8381090909097</v>
      </c>
      <c r="E148" s="23">
        <f>D148/1800</f>
        <v>1.234910060606061</v>
      </c>
      <c r="I148" s="3"/>
      <c r="J148"/>
      <c r="K148"/>
      <c r="L148"/>
      <c r="M148"/>
      <c r="N148"/>
      <c r="O148"/>
    </row>
    <row r="149" spans="1:15" s="4" customFormat="1" ht="15.75" customHeight="1" x14ac:dyDescent="0.25">
      <c r="A149" s="13"/>
      <c r="B149" s="13"/>
      <c r="C149" s="13"/>
      <c r="D149" s="15"/>
      <c r="I149" s="3"/>
      <c r="J149"/>
      <c r="K149"/>
      <c r="L149"/>
      <c r="M149"/>
      <c r="N149"/>
      <c r="O149"/>
    </row>
    <row r="150" spans="1:15" s="4" customFormat="1" ht="15.75" customHeight="1" thickBot="1" x14ac:dyDescent="0.3">
      <c r="A150" s="13"/>
      <c r="B150" s="13"/>
      <c r="C150" s="13"/>
      <c r="D150" s="15"/>
      <c r="I150" s="3"/>
      <c r="J150"/>
      <c r="K150"/>
      <c r="L150"/>
      <c r="M150"/>
      <c r="N150"/>
      <c r="O150"/>
    </row>
    <row r="151" spans="1:15" s="4" customFormat="1" ht="15.75" customHeight="1" x14ac:dyDescent="0.25">
      <c r="A151" s="232" t="s">
        <v>50</v>
      </c>
      <c r="B151" s="233"/>
      <c r="C151" s="233"/>
      <c r="D151" s="233"/>
      <c r="E151" s="234"/>
      <c r="I151" s="3"/>
      <c r="J151"/>
      <c r="K151"/>
      <c r="L151"/>
      <c r="M151"/>
      <c r="N151"/>
      <c r="O151"/>
    </row>
    <row r="152" spans="1:15" s="4" customFormat="1" ht="75" x14ac:dyDescent="0.25">
      <c r="A152" s="21" t="s">
        <v>7</v>
      </c>
      <c r="B152" s="11" t="s">
        <v>6</v>
      </c>
      <c r="C152" s="11" t="s">
        <v>15</v>
      </c>
      <c r="D152" s="12" t="s">
        <v>14</v>
      </c>
      <c r="E152" s="22" t="s">
        <v>3</v>
      </c>
      <c r="I152" s="3"/>
      <c r="J152"/>
      <c r="K152"/>
      <c r="L152"/>
      <c r="M152"/>
      <c r="N152"/>
      <c r="O152"/>
    </row>
    <row r="153" spans="1:15" s="4" customFormat="1" ht="45" x14ac:dyDescent="0.25">
      <c r="A153" s="17" t="str">
        <f>E97</f>
        <v>ESQUADRIAS EXTERNAS - 
Face externa COM exposição a situação de risco</v>
      </c>
      <c r="B153" s="10">
        <f>SUM(J97:J103)</f>
        <v>0</v>
      </c>
      <c r="C153" s="18">
        <f>F97</f>
        <v>130</v>
      </c>
      <c r="D153" s="20">
        <f>((300*B153)/C153)/22</f>
        <v>0</v>
      </c>
      <c r="E153" s="211"/>
      <c r="I153" s="3"/>
      <c r="J153"/>
      <c r="K153"/>
      <c r="L153"/>
      <c r="M153"/>
      <c r="N153"/>
      <c r="O153"/>
    </row>
    <row r="154" spans="1:15" s="4" customFormat="1" ht="45" x14ac:dyDescent="0.25">
      <c r="A154" s="17" t="str">
        <f>E104</f>
        <v>ESQUADRIAS EXTERNAS - 
Face externa SEM exposição a situação de risco</v>
      </c>
      <c r="B154" s="10">
        <f>SUM(J104:J110)</f>
        <v>159.04</v>
      </c>
      <c r="C154" s="18">
        <f>F104</f>
        <v>300</v>
      </c>
      <c r="D154" s="20">
        <f>((300*B154)/C154)/22</f>
        <v>7.2290909090909086</v>
      </c>
      <c r="E154" s="212"/>
      <c r="I154" s="3"/>
      <c r="J154"/>
      <c r="K154"/>
      <c r="L154"/>
      <c r="M154"/>
      <c r="N154"/>
      <c r="O154"/>
    </row>
    <row r="155" spans="1:15" s="4" customFormat="1" ht="30" x14ac:dyDescent="0.25">
      <c r="A155" s="17" t="str">
        <f>E111</f>
        <v>ESQUADRIAS EXTERNAS - 
Face interna</v>
      </c>
      <c r="B155" s="10">
        <f>SUM(J111:J117)</f>
        <v>159.04</v>
      </c>
      <c r="C155" s="18">
        <f>F111</f>
        <v>300</v>
      </c>
      <c r="D155" s="20">
        <f>((300*B155)/C155)/22</f>
        <v>7.2290909090909086</v>
      </c>
      <c r="E155" s="212"/>
      <c r="I155" s="3"/>
      <c r="J155"/>
      <c r="K155"/>
      <c r="L155"/>
      <c r="M155"/>
      <c r="N155"/>
      <c r="O155"/>
    </row>
    <row r="156" spans="1:15" s="4" customFormat="1" x14ac:dyDescent="0.25">
      <c r="A156" s="17"/>
      <c r="B156" s="10"/>
      <c r="C156" s="18"/>
      <c r="D156" s="20"/>
      <c r="E156" s="213"/>
      <c r="I156" s="3"/>
      <c r="J156"/>
      <c r="K156"/>
      <c r="L156"/>
      <c r="M156"/>
      <c r="N156"/>
      <c r="O156"/>
    </row>
    <row r="157" spans="1:15" s="4" customFormat="1" ht="30.75" customHeight="1" thickBot="1" x14ac:dyDescent="0.3">
      <c r="A157" s="240" t="s">
        <v>54</v>
      </c>
      <c r="B157" s="241"/>
      <c r="C157" s="241"/>
      <c r="D157" s="128">
        <f>SUM(D153:D156)</f>
        <v>14.458181818181817</v>
      </c>
      <c r="E157" s="23">
        <f>D157/300</f>
        <v>4.8193939393939393E-2</v>
      </c>
      <c r="I157" s="3"/>
      <c r="J157"/>
      <c r="K157"/>
      <c r="L157"/>
      <c r="M157"/>
      <c r="N157"/>
      <c r="O157"/>
    </row>
    <row r="159" spans="1:15" s="4" customFormat="1" ht="15.75" thickBot="1" x14ac:dyDescent="0.3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x14ac:dyDescent="0.25">
      <c r="A160" s="232" t="s">
        <v>56</v>
      </c>
      <c r="B160" s="233"/>
      <c r="C160" s="233"/>
      <c r="D160" s="233"/>
      <c r="E160" s="234"/>
      <c r="I160" s="3"/>
      <c r="J160"/>
      <c r="K160"/>
      <c r="L160"/>
      <c r="M160"/>
      <c r="N160"/>
      <c r="O160"/>
    </row>
    <row r="161" spans="1:15" s="4" customFormat="1" ht="75" x14ac:dyDescent="0.25">
      <c r="A161" s="21" t="s">
        <v>7</v>
      </c>
      <c r="B161" s="11" t="s">
        <v>6</v>
      </c>
      <c r="C161" s="11" t="s">
        <v>15</v>
      </c>
      <c r="D161" s="12" t="s">
        <v>51</v>
      </c>
      <c r="E161" s="22" t="s">
        <v>3</v>
      </c>
      <c r="I161" s="3"/>
      <c r="J161"/>
      <c r="K161"/>
      <c r="L161"/>
      <c r="M161"/>
      <c r="N161"/>
      <c r="O161"/>
    </row>
    <row r="162" spans="1:15" s="4" customFormat="1" x14ac:dyDescent="0.25">
      <c r="A162" s="17" t="str">
        <f>E118</f>
        <v>FACHADAS ENVIDRAÇADAS</v>
      </c>
      <c r="B162" s="10">
        <f>SUM(J118:J120)</f>
        <v>0</v>
      </c>
      <c r="C162" s="18">
        <f>F118</f>
        <v>130</v>
      </c>
      <c r="D162" s="20">
        <f>((130*B162)/C162)/22</f>
        <v>0</v>
      </c>
      <c r="E162" s="211"/>
      <c r="I162" s="3"/>
      <c r="J162"/>
      <c r="K162"/>
      <c r="L162"/>
      <c r="M162"/>
      <c r="N162"/>
      <c r="O162"/>
    </row>
    <row r="163" spans="1:15" s="4" customFormat="1" x14ac:dyDescent="0.25">
      <c r="A163" s="17"/>
      <c r="B163" s="10"/>
      <c r="C163" s="18"/>
      <c r="D163" s="20"/>
      <c r="E163" s="213"/>
      <c r="I163" s="3"/>
      <c r="J163"/>
      <c r="K163"/>
      <c r="L163"/>
      <c r="M163"/>
      <c r="N163"/>
      <c r="O163"/>
    </row>
    <row r="164" spans="1:15" s="4" customFormat="1" ht="30.75" customHeight="1" thickBot="1" x14ac:dyDescent="0.3">
      <c r="A164" s="240" t="s">
        <v>55</v>
      </c>
      <c r="B164" s="241"/>
      <c r="C164" s="241"/>
      <c r="D164" s="128">
        <f>SUM(D162:D163)</f>
        <v>0</v>
      </c>
      <c r="E164" s="23">
        <f>D164/130</f>
        <v>0</v>
      </c>
      <c r="I164" s="3"/>
      <c r="J164"/>
      <c r="K164"/>
      <c r="L164"/>
      <c r="M164"/>
      <c r="N164"/>
      <c r="O164"/>
    </row>
    <row r="165" spans="1:15" s="4" customFormat="1" ht="15.75" thickBot="1" x14ac:dyDescent="0.3">
      <c r="A165"/>
      <c r="B165"/>
      <c r="C165"/>
      <c r="D165" s="2"/>
      <c r="I165" s="3"/>
      <c r="J165"/>
      <c r="K165"/>
      <c r="L165"/>
      <c r="M165"/>
      <c r="N165"/>
      <c r="O165"/>
    </row>
    <row r="166" spans="1:15" s="4" customFormat="1" ht="15.75" thickBot="1" x14ac:dyDescent="0.3">
      <c r="A166" s="242" t="s">
        <v>4</v>
      </c>
      <c r="B166" s="243"/>
      <c r="C166" s="243"/>
      <c r="D166" s="243"/>
      <c r="E166" s="203">
        <f>E138+E148+E157+E164</f>
        <v>1.7614337979797985</v>
      </c>
      <c r="I166" s="3"/>
      <c r="J166"/>
      <c r="K166"/>
      <c r="L166"/>
      <c r="M166"/>
      <c r="N166"/>
      <c r="O166"/>
    </row>
  </sheetData>
  <mergeCells count="32">
    <mergeCell ref="E118:E120"/>
    <mergeCell ref="A138:C138"/>
    <mergeCell ref="A141:E141"/>
    <mergeCell ref="A148:C148"/>
    <mergeCell ref="A151:E151"/>
    <mergeCell ref="A121:C121"/>
    <mergeCell ref="A122:I122"/>
    <mergeCell ref="A123:J123"/>
    <mergeCell ref="A127:E127"/>
    <mergeCell ref="A157:C157"/>
    <mergeCell ref="A166:D166"/>
    <mergeCell ref="E143:E147"/>
    <mergeCell ref="E153:E156"/>
    <mergeCell ref="A160:E160"/>
    <mergeCell ref="E162:E163"/>
    <mergeCell ref="A164:C164"/>
    <mergeCell ref="E2:E21"/>
    <mergeCell ref="E131:E137"/>
    <mergeCell ref="A126:E126"/>
    <mergeCell ref="E70:E76"/>
    <mergeCell ref="E77:E82"/>
    <mergeCell ref="E83:E89"/>
    <mergeCell ref="E90:E96"/>
    <mergeCell ref="E97:E103"/>
    <mergeCell ref="E104:E110"/>
    <mergeCell ref="A129:E129"/>
    <mergeCell ref="E28:E33"/>
    <mergeCell ref="E34:E39"/>
    <mergeCell ref="E22:E27"/>
    <mergeCell ref="E40:E51"/>
    <mergeCell ref="E52:E69"/>
    <mergeCell ref="E111:E117"/>
  </mergeCells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6C6ED08-CFEC-434A-95E7-28FC4DD0A746}">
          <x14:formula1>
            <xm:f>Parâmetros!$A$1:$A$9</xm:f>
          </x14:formula1>
          <xm:sqref>G2:G121</xm:sqref>
        </x14:dataValidation>
        <x14:dataValidation type="list" allowBlank="1" showInputMessage="1" showErrorMessage="1" xr:uid="{7AB62BD8-ADED-4D86-9C66-35F77151209A}">
          <x14:formula1>
            <xm:f>Parâmetros!$A$15:$A$20</xm:f>
          </x14:formula1>
          <xm:sqref>H2:H121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C51B8-8EA4-47AE-99C2-B5FB1D97E4CE}">
  <dimension ref="A1:A20"/>
  <sheetViews>
    <sheetView workbookViewId="0"/>
  </sheetViews>
  <sheetFormatPr defaultRowHeight="15" x14ac:dyDescent="0.25"/>
  <cols>
    <col min="1" max="1" width="14.5703125" customWidth="1"/>
  </cols>
  <sheetData>
    <row r="1" spans="1:1" x14ac:dyDescent="0.25">
      <c r="A1" t="s">
        <v>18</v>
      </c>
    </row>
    <row r="2" spans="1:1" x14ac:dyDescent="0.25">
      <c r="A2" t="s">
        <v>19</v>
      </c>
    </row>
    <row r="3" spans="1:1" x14ac:dyDescent="0.25">
      <c r="A3" t="s">
        <v>5</v>
      </c>
    </row>
    <row r="4" spans="1:1" x14ac:dyDescent="0.25">
      <c r="A4" t="s">
        <v>20</v>
      </c>
    </row>
    <row r="5" spans="1:1" x14ac:dyDescent="0.25">
      <c r="A5" t="s">
        <v>25</v>
      </c>
    </row>
    <row r="6" spans="1:1" x14ac:dyDescent="0.25">
      <c r="A6" t="s">
        <v>21</v>
      </c>
    </row>
    <row r="7" spans="1:1" x14ac:dyDescent="0.25">
      <c r="A7" t="s">
        <v>22</v>
      </c>
    </row>
    <row r="8" spans="1:1" x14ac:dyDescent="0.25">
      <c r="A8" t="s">
        <v>23</v>
      </c>
    </row>
    <row r="9" spans="1:1" x14ac:dyDescent="0.25">
      <c r="A9" t="s">
        <v>24</v>
      </c>
    </row>
    <row r="14" spans="1:1" x14ac:dyDescent="0.25">
      <c r="A14" t="s">
        <v>17</v>
      </c>
    </row>
    <row r="15" spans="1:1" x14ac:dyDescent="0.25">
      <c r="A15">
        <v>1</v>
      </c>
    </row>
    <row r="16" spans="1:1" x14ac:dyDescent="0.25">
      <c r="A16">
        <v>2</v>
      </c>
    </row>
    <row r="17" spans="1:1" x14ac:dyDescent="0.25">
      <c r="A17">
        <v>3</v>
      </c>
    </row>
    <row r="18" spans="1:1" x14ac:dyDescent="0.25">
      <c r="A18">
        <v>4</v>
      </c>
    </row>
    <row r="19" spans="1:1" x14ac:dyDescent="0.25">
      <c r="A19">
        <v>5</v>
      </c>
    </row>
    <row r="20" spans="1:1" x14ac:dyDescent="0.25">
      <c r="A20">
        <v>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Areas (m²)-Preencher</vt:lpstr>
      <vt:lpstr>Parâmetros</vt:lpstr>
      <vt:lpstr>'Areas (m²)-Preencher'!Titulos_de_impressao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2022-08-12T18:27:38Z</dcterms:modified>
</cp:coreProperties>
</file>